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1.8.1" sheetId="12" r:id="rId12"/>
    <sheet name="1.8.2" sheetId="13" r:id="rId13"/>
    <sheet name="1.9" sheetId="14" r:id="rId14"/>
    <sheet name="2.1 (1)" sheetId="15" r:id="rId15"/>
    <sheet name="2.1 (2)" sheetId="16" r:id="rId16"/>
    <sheet name="2.2" sheetId="17" r:id="rId17"/>
    <sheet name="2.3 (1)" sheetId="18" r:id="rId18"/>
    <sheet name="2.4" sheetId="19" r:id="rId19"/>
    <sheet name="2.5 (1)" sheetId="20" r:id="rId20"/>
    <sheet name="2.5 (2)" sheetId="21" r:id="rId21"/>
    <sheet name="2.5 (3)" sheetId="22" r:id="rId22"/>
    <sheet name="2.5 (4)" sheetId="23" r:id="rId23"/>
    <sheet name="2.6 (1)" sheetId="24" r:id="rId24"/>
    <sheet name="2.6 (2)" sheetId="25" r:id="rId25"/>
    <sheet name="2.6 (3)" sheetId="26" r:id="rId26"/>
    <sheet name="2.6 (4)" sheetId="27" r:id="rId27"/>
    <sheet name="2.7" sheetId="28" r:id="rId2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<sst xmlns="http://schemas.openxmlformats.org/spreadsheetml/2006/main">
  <si>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</si>
  <si>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2024 г.</t>
  </si>
  <si>
    <t>КОДЫ</t>
  </si>
  <si>
    <t>Дата</t>
  </si>
  <si>
    <t>05.03.25</t>
  </si>
  <si>
    <t>Учреждение</t>
  </si>
  <si>
    <t>Областное государственное бюджетное общеобразовательное учреждение "Касимовская школа-интернат"</t>
  </si>
  <si>
    <t>ИНН</t>
  </si>
  <si>
    <t>6226002681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</si>
  <si>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</si>
  <si>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</si>
  <si>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</si>
  <si>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622601001</t>
  </si>
  <si>
    <t>глава по БК</t>
  </si>
  <si>
    <t>274</t>
  </si>
  <si>
    <t>по ОКТМО</t>
  </si>
  <si>
    <t>61705000001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</si>
  <si>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</si>
  <si>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</si>
  <si>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</si>
  <si>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</si>
  <si>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"Касимовская школа-интернат"</t>
  </si>
  <si>
    <t>3</t>
  </si>
  <si>
    <t>Дата государственной регистрации</t>
  </si>
  <si>
    <t>4</t>
  </si>
  <si>
    <t>ОГРН</t>
  </si>
  <si>
    <t>1026200861675</t>
  </si>
  <si>
    <t>5</t>
  </si>
  <si>
    <t>ИНН/КПП</t>
  </si>
  <si>
    <t>6226002681/622601001</t>
  </si>
  <si>
    <t>6</t>
  </si>
  <si>
    <t>Регистрирующий орган</t>
  </si>
  <si>
    <t>7</t>
  </si>
  <si>
    <t>Код по ОКПО</t>
  </si>
  <si>
    <t>02090600</t>
  </si>
  <si>
    <t>8</t>
  </si>
  <si>
    <t>Код по ОКВЭД</t>
  </si>
  <si>
    <t>85.13</t>
  </si>
  <si>
    <t>9</t>
  </si>
  <si>
    <t>Основные виды деятельности</t>
  </si>
  <si>
    <t>      
            </t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</si>
  <si>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</si>
  <si>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</si>
  <si>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</si>
  <si>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</si>
  <si>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</si>
  <si>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</si>
  <si>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</si>
  <si>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</si>
  <si>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391308 Рязанская область , г. Касимов, ул. Гагарина , д.1</t>
  </si>
  <si>
    <t>14</t>
  </si>
  <si>
    <t>Телефон (факс)</t>
  </si>
  <si>
    <t>15</t>
  </si>
  <si>
    <t>Адрес электронной почты</t>
  </si>
  <si>
    <t>16</t>
  </si>
  <si>
    <t>17</t>
  </si>
  <si>
    <t>Должность и Ф.И.О. руководителя учреждения</t>
  </si>
  <si>
    <t>директор М.В. Бикуева</t>
  </si>
  <si>
    <t>Подписано. Заверено ЭП.</t>
  </si>
  <si>
    <t>ФИО: Васина Ольга Сергеевна</t>
  </si>
  <si>
    <t>ФИО: Бикуева Марина Валерьевна</t>
  </si>
  <si>
    <t>Должность: Исполняющий обязанности министра образования Рязанской области</t>
  </si>
  <si>
    <t>Должность: Директор</t>
  </si>
  <si>
    <t>Действует c 09.09.2024 11:28:22 по: 03.12.2025 11:28:22</t>
  </si>
  <si>
    <t>Действует c 06.02.2024 11:14:00 по: 01.05.2025 11:14:00</t>
  </si>
  <si>
    <t>Серийный номер: 7966520AA6DCDFC8EAD9396C8FF94163A922554A</t>
  </si>
  <si>
    <t>Серийный номер: E43259B8CCA630B724AE1D94257FC2DAF7EB8C85</t>
  </si>
  <si>
    <t>Издатель: Федеральное казначейство</t>
  </si>
  <si>
    <t>Издатель: Казначейство России</t>
  </si>
  <si>
    <t>Время подписания: 10.03.2025 17:47:01</t>
  </si>
  <si>
    <t>Время подписания: 10.03.2025 12:32:40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</si>
  <si>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</si>
  <si>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</si>
  <si>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</si>
  <si>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</si>
  <si>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</si>
  <si>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</si>
  <si>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</si>
  <si>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</si>
  <si>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</si>
  <si>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</si>
  <si>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</si>
  <si>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</si>
  <si>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Присмотр и уход</t>
  </si>
  <si>
    <t>1000</t>
  </si>
  <si>
    <t>Человек</t>
  </si>
  <si>
    <t>792</t>
  </si>
  <si>
    <t>1250</t>
  </si>
  <si>
    <t>Реализация основных общеобразовательных программ начального общего образования</t>
  </si>
  <si>
    <t>1500</t>
  </si>
  <si>
    <t>Предоставление питания</t>
  </si>
  <si>
    <t>1750</t>
  </si>
  <si>
    <t>Реализация основных общеобразовательных программ основного общего образования</t>
  </si>
  <si>
    <t>2000</t>
  </si>
  <si>
    <t>Реализация дополнительных общеразвивающих программ</t>
  </si>
  <si>
    <t>2250</t>
  </si>
  <si>
    <t>Человеко-час</t>
  </si>
  <si>
    <t>539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</si>
  <si>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</si>
  <si>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</si>
  <si>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</si>
  <si>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</si>
  <si>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</si>
  <si>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</si>
  <si>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</si>
  <si>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</si>
  <si>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</si>
  <si>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</si>
  <si>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</si>
  <si>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</si>
  <si>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Родительская плата за содержание детей в государственных образовательных организациях с наличием интерната</t>
  </si>
  <si>
    <t>Услуга</t>
  </si>
  <si>
    <t>x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</si>
  <si>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</si>
  <si>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</si>
  <si>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</si>
  <si>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</si>
  <si>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</si>
  <si>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</si>
  <si>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</si>
  <si>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</si>
  <si>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</si>
  <si>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</si>
  <si>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</si>
  <si>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</si>
  <si>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</si>
  <si>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</si>
  <si>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</si>
  <si>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</si>
  <si>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</si>
  <si>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</si>
  <si>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</si>
  <si>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</si>
  <si>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</si>
  <si>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</si>
  <si>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</si>
  <si>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</si>
  <si>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</si>
  <si>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</si>
  <si>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</si>
  <si>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</si>
  <si>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</si>
  <si>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</si>
  <si>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</si>
  <si>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</si>
  <si>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</si>
  <si>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</si>
  <si>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</si>
  <si>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</si>
  <si>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</si>
  <si>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</si>
  <si>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</si>
  <si>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</si>
  <si>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</si>
  <si>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</si>
  <si>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</si>
  <si>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</si>
  <si>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</si>
  <si>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</si>
  <si>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</si>
  <si>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</si>
  <si>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</si>
  <si>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</si>
  <si>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</si>
  <si>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</si>
  <si>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</si>
  <si>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</si>
  <si>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</si>
  <si>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</si>
  <si>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</si>
  <si>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</si>
  <si>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</si>
  <si>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</si>
  <si>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</si>
  <si>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</si>
  <si>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</si>
  <si>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</si>
  <si>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</si>
  <si>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</si>
  <si>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</si>
  <si>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</si>
  <si>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</si>
  <si>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</si>
  <si>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</si>
  <si>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</si>
  <si>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</si>
  <si>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</si>
  <si>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</si>
  <si>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</si>
  <si>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</si>
  <si>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</si>
  <si>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</si>
  <si>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</si>
  <si>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</si>
  <si>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</si>
  <si>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</si>
  <si>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</si>
  <si>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</si>
  <si>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</si>
  <si>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</si>
  <si>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</si>
  <si>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</si>
  <si>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</si>
  <si>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</si>
  <si>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</si>
  <si>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</si>
  <si>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</si>
  <si>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</si>
  <si>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</si>
  <si>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</si>
  <si>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</si>
  <si>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</si>
  <si>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</si>
  <si>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</si>
  <si>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</si>
  <si>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</si>
  <si>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</si>
  <si>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</si>
  <si>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</si>
  <si>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</si>
  <si>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</si>
  <si>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</si>
  <si>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</si>
  <si>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</si>
  <si>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</si>
  <si>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</si>
  <si>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</si>
  <si>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</si>
  <si>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</si>
  <si>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</si>
  <si>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</si>
  <si>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</si>
  <si>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</si>
  <si>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</si>
  <si>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</si>
  <si>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</si>
  <si>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</si>
  <si>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</si>
  <si>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</si>
  <si>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Учителя</t>
  </si>
  <si>
    <t>Прочий педперсонал</t>
  </si>
  <si>
    <t>Вспомогательный персонал, всего</t>
  </si>
  <si>
    <t>2100</t>
  </si>
  <si>
    <t>медработники</t>
  </si>
  <si>
    <t>Прочий персонал</t>
  </si>
  <si>
    <t>Административно-управленческий персонал, всего</t>
  </si>
  <si>
    <t>Директор</t>
  </si>
  <si>
    <t>Заместители директора</t>
  </si>
  <si>
    <t>Главный бухгалтер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</si>
  <si>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</si>
  <si>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</si>
  <si>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</si>
  <si>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</si>
  <si>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</si>
  <si>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</si>
  <si>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</si>
  <si>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</si>
  <si>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</si>
  <si>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</si>
  <si>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</si>
  <si>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</si>
  <si>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</si>
  <si>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</si>
  <si>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</si>
  <si>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</si>
  <si>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</si>
  <si>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</si>
  <si>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</si>
  <si>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Вспомогательный персонал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</si>
  <si>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</si>
  <si>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</si>
  <si>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</si>
  <si>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</si>
  <si>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</si>
  <si>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</si>
  <si>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</si>
  <si>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</si>
  <si>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</si>
  <si>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</si>
  <si>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</si>
  <si>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</si>
  <si>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</si>
  <si>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1.8. Сведения о поступлениях и выплатах учреждения</t>
  </si>
  <si>
    <t>на "05" марта 2025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</si>
  <si>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</si>
  <si>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</si>
  <si>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</si>
  <si>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</si>
  <si>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</si>
  <si>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</si>
  <si>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</si>
  <si>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</si>
  <si>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</si>
  <si>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</si>
  <si>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</si>
  <si>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</si>
  <si>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</si>
  <si>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</si>
  <si>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</si>
  <si>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</si>
  <si>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</si>
  <si>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</si>
  <si>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</si>
  <si>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</si>
  <si>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</si>
  <si>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</si>
  <si>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</si>
  <si>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</si>
  <si>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</si>
  <si>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</si>
  <si>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</si>
  <si>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</si>
  <si>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</si>
  <si>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</si>
  <si>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</si>
  <si>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</si>
  <si>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</si>
  <si>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</si>
  <si>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</si>
  <si>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</si>
  <si>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</si>
  <si>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</si>
  <si>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</si>
  <si>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</si>
  <si>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</si>
  <si>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</si>
  <si>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</si>
  <si>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</si>
  <si>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</si>
  <si>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</si>
  <si>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</si>
  <si>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</si>
  <si>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</si>
  <si>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</si>
  <si>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</si>
  <si>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</si>
  <si>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</si>
  <si>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</si>
  <si>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</si>
  <si>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</si>
  <si>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</si>
  <si>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</si>
  <si>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</si>
  <si>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</si>
  <si>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</si>
  <si>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</si>
  <si>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</si>
  <si>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</si>
  <si>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</si>
  <si>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</si>
  <si>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</si>
  <si>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</si>
  <si>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</si>
  <si>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</si>
  <si>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</si>
  <si>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</si>
  <si>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</si>
  <si>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</si>
  <si>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</si>
  <si>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</si>
  <si>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</si>
  <si>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</si>
  <si>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</si>
  <si>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</si>
  <si>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</si>
  <si>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</si>
  <si>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</si>
  <si>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</si>
  <si>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</si>
  <si>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</si>
  <si>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</si>
  <si>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</si>
  <si>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</si>
  <si>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</si>
  <si>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</si>
  <si>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</si>
  <si>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</si>
  <si>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</si>
  <si>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</si>
  <si>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</si>
  <si>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</si>
  <si>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</si>
  <si>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</si>
  <si>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</si>
  <si>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</si>
  <si>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</si>
  <si>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</si>
  <si>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</si>
  <si>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</si>
  <si>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</si>
  <si>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</si>
  <si>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</si>
  <si>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</si>
  <si>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</si>
  <si>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</si>
  <si>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</si>
  <si>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</si>
  <si>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</si>
  <si>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</si>
  <si>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</si>
  <si>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</si>
  <si>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</si>
  <si>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</si>
  <si>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</si>
  <si>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</si>
  <si>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</si>
  <si>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</si>
  <si>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</si>
  <si>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</si>
  <si>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</si>
  <si>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</si>
  <si>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</si>
  <si>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</si>
  <si>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</si>
  <si>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</si>
  <si>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</si>
  <si>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1.9. Сведения о кредиторской задолженности и обязательствах учреждения</t>
  </si>
  <si>
    <t>по Сводному реестру</t>
  </si>
  <si>
    <t>612Х7059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</si>
  <si>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</si>
  <si>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</si>
  <si>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</si>
  <si>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</si>
  <si>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 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</si>
  <si>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</si>
  <si>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</si>
  <si>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</si>
  <si>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</si>
  <si>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</si>
  <si>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</si>
  <si>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</si>
  <si>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</si>
  <si>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</si>
  <si>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</si>
  <si>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из них: в связи с невыполнением государственного задания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</si>
  <si>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</si>
  <si>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</si>
  <si>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</si>
  <si>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</si>
  <si>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</si>
  <si>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</si>
  <si>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</si>
  <si>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</si>
  <si>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</si>
  <si>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</si>
  <si>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</si>
  <si>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</si>
  <si>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</si>
  <si>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</si>
  <si>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</si>
  <si>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</si>
  <si>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</si>
  <si>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</si>
  <si>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</si>
  <si>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Резервуары, емкости, иные аналогичные объекты, всего</t>
  </si>
  <si>
    <t>м3</t>
  </si>
  <si>
    <t>113</t>
  </si>
  <si>
    <t>1001</t>
  </si>
  <si>
    <t>Пожарный резервуар</t>
  </si>
  <si>
    <t>391308 Рязанская область г.Касимов ул.Гагарина д.1</t>
  </si>
  <si>
    <t>62:26:0011004:3194</t>
  </si>
  <si>
    <t>1961</t>
  </si>
  <si>
    <t>Линейные объекты, всего</t>
  </si>
  <si>
    <t>м</t>
  </si>
  <si>
    <t>006</t>
  </si>
  <si>
    <t>2001</t>
  </si>
  <si>
    <t>Низковольтная электросеть</t>
  </si>
  <si>
    <t>62:26:0011004:3267</t>
  </si>
  <si>
    <t>1972</t>
  </si>
  <si>
    <t>Теплотрасса</t>
  </si>
  <si>
    <t>62:26:0011004:3265</t>
  </si>
  <si>
    <t>Водопровод</t>
  </si>
  <si>
    <t>62:26:0011004:3276</t>
  </si>
  <si>
    <t>1970</t>
  </si>
  <si>
    <t>Канализация</t>
  </si>
  <si>
    <t>62:26:0011004:3266</t>
  </si>
  <si>
    <t>Площадные объекты, всего</t>
  </si>
  <si>
    <t>м2</t>
  </si>
  <si>
    <t>055</t>
  </si>
  <si>
    <t>3001</t>
  </si>
  <si>
    <t>Переходные дорожки</t>
  </si>
  <si>
    <t>62:26:0011004:3193</t>
  </si>
  <si>
    <t>Стадион "Малыш"</t>
  </si>
  <si>
    <t>62:26:0011004:3195</t>
  </si>
  <si>
    <t>1990</t>
  </si>
  <si>
    <t>Иные объекты, включая точечные, всего</t>
  </si>
  <si>
    <t>шт</t>
  </si>
  <si>
    <t>796</t>
  </si>
  <si>
    <t>4001</t>
  </si>
  <si>
    <t>Учебный корпус</t>
  </si>
  <si>
    <t>62:26:0011004:3191</t>
  </si>
  <si>
    <t>61705000</t>
  </si>
  <si>
    <t>1963</t>
  </si>
  <si>
    <t>Спальный корпус</t>
  </si>
  <si>
    <t>62:26:0011004:3192</t>
  </si>
  <si>
    <t>Хозяйственный корпус</t>
  </si>
  <si>
    <t>62:26:0011004:227</t>
  </si>
  <si>
    <t>Свинарник</t>
  </si>
  <si>
    <t>62:26:0011004:229</t>
  </si>
  <si>
    <t>Сарай</t>
  </si>
  <si>
    <t>62:26:0011004:129</t>
  </si>
  <si>
    <t>Овощехранилище</t>
  </si>
  <si>
    <t>391308 Рязанская областьг.Касимов ул.Гагарина д.1</t>
  </si>
  <si>
    <t>62:26:0011004:228</t>
  </si>
  <si>
    <t>1987</t>
  </si>
  <si>
    <t>Переход от спального корпуса до учебного корпуса</t>
  </si>
  <si>
    <t>62:26:0011004:1820</t>
  </si>
  <si>
    <t>1969</t>
  </si>
  <si>
    <t>Столовая</t>
  </si>
  <si>
    <t>62:26:0011104:324</t>
  </si>
  <si>
    <t>Переход от столовой до спального корпуса</t>
  </si>
  <si>
    <t>62:26:0011004:1821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</si>
  <si>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</si>
  <si>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</si>
  <si>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</si>
  <si>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</si>
  <si>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</si>
  <si>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</si>
  <si>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</si>
  <si>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</si>
  <si>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</si>
  <si>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</si>
  <si>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</si>
  <si>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</si>
  <si>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</si>
  <si>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</si>
  <si>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</si>
  <si>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</si>
  <si>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</si>
  <si>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</si>
  <si>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</si>
  <si>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</si>
  <si>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</si>
  <si>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</si>
  <si>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</si>
  <si>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</si>
  <si>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391308 Рязанская область г.Касимов ул. Гагарина д.1</t>
  </si>
  <si>
    <t>62:26:0011004:32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</si>
  <si>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</si>
  <si>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</si>
  <si>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</si>
  <si>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</si>
  <si>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</si>
  <si>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</si>
  <si>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</si>
  <si>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</si>
  <si>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</si>
  <si>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</si>
  <si>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</si>
  <si>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</si>
  <si>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</si>
  <si>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</si>
  <si>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</si>
  <si>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</si>
  <si>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</si>
  <si>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</si>
  <si>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</si>
  <si>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</si>
  <si>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</si>
  <si>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</si>
  <si>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</si>
  <si>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</si>
  <si>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</si>
  <si>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</si>
  <si>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</si>
  <si>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</si>
  <si>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</si>
  <si>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</si>
  <si>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</si>
  <si>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</si>
  <si>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</si>
  <si>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</si>
  <si>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</si>
  <si>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</si>
  <si>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</si>
  <si>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</si>
  <si>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</si>
  <si>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</si>
  <si>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</si>
  <si>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</si>
  <si>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</si>
  <si>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</si>
  <si>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</si>
  <si>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</si>
  <si>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</si>
  <si>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</si>
  <si>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</si>
  <si>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</si>
  <si>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</si>
  <si>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</si>
  <si>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</si>
  <si>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</si>
  <si>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</si>
  <si>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</si>
  <si>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</si>
  <si>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</si>
  <si>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</si>
  <si>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</si>
  <si>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</si>
  <si>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</si>
  <si>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</si>
  <si>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</si>
  <si>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</si>
  <si>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</si>
  <si>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</si>
  <si>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</si>
  <si>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</si>
  <si>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</si>
  <si>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</si>
  <si>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</si>
  <si>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</si>
  <si>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</si>
  <si>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</si>
  <si>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</si>
  <si>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</si>
  <si>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</si>
  <si>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</si>
  <si>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</si>
  <si>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</si>
  <si>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</si>
  <si>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</si>
  <si>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</si>
  <si>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</si>
  <si>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</si>
  <si>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</si>
  <si>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</si>
  <si>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(подпись)</t>
  </si>
  <si>
    <t>(фамилия, инициалы)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</si>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</sst>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1d1d1d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top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bottom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left" vertical="center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4" fontId="12" fillId="14" borderId="12" applyBorder="0">
      <alignment horizontal="right" vertical="center" wrapText="1" indent="1"/>
    </xf>
    <xf numFmtId="0" fontId="13" fillId="15" borderId="13" applyBorder="0">
      <alignment horizontal="righ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top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bottom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left" vertical="center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center" vertical="center" wrapTex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8" xfId="8"/>
    <cellStyle name="bold_left_str" xfId="9"/>
    <cellStyle name="bold_center_str" xfId="10"/>
    <cellStyle name="bold_border_center_str" xfId="11"/>
    <cellStyle name="bold_border_right_num" xfId="12"/>
    <cellStyle name="border_rigth_str" xfId="13"/>
    <cellStyle name="left_str" xfId="14"/>
    <cellStyle name="center_str" xfId="15"/>
    <cellStyle name="border_top_center_str" xfId="16"/>
    <cellStyle name="center_str8" xfId="17"/>
    <cellStyle name="center_bottom_str8" xfId="18"/>
    <cellStyle name="bottom_center_str" xfId="19"/>
    <cellStyle name="bottom_left_str" xfId="20"/>
    <cellStyle name="right_str" xfId="21"/>
    <cellStyle name="bold_right_str" xfId="22"/>
    <cellStyle name="border_right_str" xfId="23"/>
    <cellStyle name="bold_border_right_num" xfId="24"/>
    <cellStyle name="bold_border_left_str" xfId="25"/>
    <cellStyle name="bold_border_center_str" xfId="26"/>
    <cellStyle name="bold_border_right_str" xfId="27"/>
    <cellStyle name="table_head" xfId="28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Relationship Id="rId13" Type="http://schemas.openxmlformats.org/officeDocument/2006/relationships/worksheet" Target="worksheets/sheet13.xml" />
<Relationship Id="rId14" Type="http://schemas.openxmlformats.org/officeDocument/2006/relationships/worksheet" Target="worksheets/sheet14.xml" />
<Relationship Id="rId15" Type="http://schemas.openxmlformats.org/officeDocument/2006/relationships/worksheet" Target="worksheets/sheet15.xml" />
<Relationship Id="rId16" Type="http://schemas.openxmlformats.org/officeDocument/2006/relationships/worksheet" Target="worksheets/sheet16.xml" />
<Relationship Id="rId17" Type="http://schemas.openxmlformats.org/officeDocument/2006/relationships/worksheet" Target="worksheets/sheet17.xml" />
<Relationship Id="rId18" Type="http://schemas.openxmlformats.org/officeDocument/2006/relationships/worksheet" Target="worksheets/sheet18.xml" />
<Relationship Id="rId19" Type="http://schemas.openxmlformats.org/officeDocument/2006/relationships/worksheet" Target="worksheets/sheet19.xml" />
<Relationship Id="rId20" Type="http://schemas.openxmlformats.org/officeDocument/2006/relationships/worksheet" Target="worksheets/sheet20.xml" />
<Relationship Id="rId21" Type="http://schemas.openxmlformats.org/officeDocument/2006/relationships/worksheet" Target="worksheets/sheet21.xml" />
<Relationship Id="rId22" Type="http://schemas.openxmlformats.org/officeDocument/2006/relationships/worksheet" Target="worksheets/sheet22.xml" />
<Relationship Id="rId23" Type="http://schemas.openxmlformats.org/officeDocument/2006/relationships/worksheet" Target="worksheets/sheet23.xml" />
<Relationship Id="rId24" Type="http://schemas.openxmlformats.org/officeDocument/2006/relationships/worksheet" Target="worksheets/sheet24.xml" />
<Relationship Id="rId25" Type="http://schemas.openxmlformats.org/officeDocument/2006/relationships/worksheet" Target="worksheets/sheet25.xml" />
<Relationship Id="rId26" Type="http://schemas.openxmlformats.org/officeDocument/2006/relationships/worksheet" Target="worksheets/sheet26.xml" />
<Relationship Id="rId27" Type="http://schemas.openxmlformats.org/officeDocument/2006/relationships/worksheet" Target="worksheets/sheet27.xml" />
<Relationship Id="rId28" Type="http://schemas.openxmlformats.org/officeDocument/2006/relationships/worksheet" Target="worksheets/sheet2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  <col min="5" max="5" width="22.92" customWidth="1"/>
    <col min="6" max="9" width="28.65" customWidth="1"/>
  </cols>
  <sheetData>
    <row r="1" ht="20" customHeight="1">
</row>
    <row r="2" ht="100" customHeight="1">
      <c r="A2" s="8" t="s">
        <v>0</v>
      </c>
      <c r="B2" s="8"/>
      <c r="C2" s="8"/>
      <c r="D2" s="8"/>
      <c r="E2" s="8"/>
      <c r="F2" s="8"/>
      <c r="G2" s="8"/>
    </row>
    <row r="3" ht="30" customHeight="1">
      <c r="A3" s="8" t="s">
        <v>1</v>
      </c>
      <c r="B3" s="8"/>
      <c r="C3" s="8"/>
      <c r="D3" s="8"/>
      <c r="E3" s="8"/>
      <c r="F3" s="8"/>
      <c r="G3" s="8"/>
    </row>
    <row r="4" ht="30" customHeight="1">
      <c r="A4" s="0"/>
      <c r="B4" s="0"/>
      <c r="C4" s="0"/>
      <c r="D4" s="0"/>
      <c r="E4" s="0"/>
      <c r="F4" s="0"/>
      <c r="G4" s="2" t="s">
        <v>2</v>
      </c>
    </row>
    <row r="5" ht="30" customHeight="1">
      <c r="A5" s="0"/>
      <c r="B5" s="0"/>
      <c r="C5" s="0"/>
      <c r="D5" s="0"/>
      <c r="E5" s="0"/>
      <c r="F5" s="21" t="s">
        <v>3</v>
      </c>
      <c r="G5" s="2" t="s">
        <v>4</v>
      </c>
    </row>
    <row r="6" ht="30" customHeight="1">
      <c r="A6" s="14" t="s">
        <v>5</v>
      </c>
      <c r="B6" s="14"/>
      <c r="C6" s="20" t="s">
        <v>6</v>
      </c>
      <c r="D6" s="20"/>
      <c r="E6" s="20"/>
      <c r="F6" s="21" t="s">
        <v>7</v>
      </c>
      <c r="G6" s="2" t="s">
        <v>8</v>
      </c>
    </row>
    <row r="7" ht="30" customHeight="1">
      <c r="A7" s="14" t="s">
        <v>9</v>
      </c>
      <c r="B7" s="14"/>
      <c r="C7" s="20" t="s">
        <v>10</v>
      </c>
      <c r="D7" s="20"/>
      <c r="E7" s="20"/>
      <c r="F7" s="21" t="s">
        <v>11</v>
      </c>
      <c r="G7" s="2" t="s">
        <v>12</v>
      </c>
    </row>
    <row r="8" ht="30" customHeight="1">
      <c r="A8" s="14"/>
      <c r="B8" s="14"/>
      <c r="C8" s="21"/>
      <c r="D8" s="21"/>
      <c r="E8" s="21"/>
      <c r="F8" s="21" t="s">
        <v>13</v>
      </c>
      <c r="G8" s="2" t="s">
        <v>14</v>
      </c>
    </row>
    <row r="9" ht="30" customHeight="1">
      <c r="A9" s="14"/>
      <c r="B9" s="14"/>
      <c r="C9" s="15"/>
      <c r="D9" s="15"/>
      <c r="E9" s="15"/>
      <c r="F9" s="21" t="s">
        <v>15</v>
      </c>
      <c r="G9" s="2" t="s">
        <v>16</v>
      </c>
    </row>
    <row r="10" ht="30" customHeight="1">
</row>
    <row r="11" ht="30" customHeight="1">
      <c r="A11" s="8"/>
      <c r="B11" s="8"/>
      <c r="C11" s="8"/>
      <c r="D11" s="8"/>
      <c r="E11" s="8"/>
      <c r="F11" s="8"/>
      <c r="G11" s="8"/>
    </row>
    <row r="12" ht="18" customHeight="1">
      <c r="A12" s="2" t="s">
        <v>17</v>
      </c>
      <c r="B12" s="3" t="s">
        <v>18</v>
      </c>
      <c r="C12" s="3"/>
      <c r="D12" s="3" t="s">
        <v>6</v>
      </c>
      <c r="E12" s="3"/>
      <c r="F12" s="3"/>
      <c r="G12" s="3"/>
    </row>
    <row r="13" ht="18" customHeight="1">
      <c r="A13" s="2" t="s">
        <v>19</v>
      </c>
      <c r="B13" s="3" t="s">
        <v>20</v>
      </c>
      <c r="C13" s="3"/>
      <c r="D13" s="3" t="s">
        <v>21</v>
      </c>
      <c r="E13" s="3"/>
      <c r="F13" s="3"/>
      <c r="G13" s="3"/>
    </row>
    <row r="14">
      <c r="A14" s="2" t="s">
        <v>22</v>
      </c>
      <c r="B14" s="3" t="s">
        <v>23</v>
      </c>
      <c r="C14" s="3"/>
      <c r="D14" s="3"/>
      <c r="E14" s="3"/>
      <c r="F14" s="3"/>
      <c r="G14" s="3"/>
    </row>
    <row r="15" ht="18" customHeight="1">
      <c r="A15" s="2" t="s">
        <v>24</v>
      </c>
      <c r="B15" s="3" t="s">
        <v>25</v>
      </c>
      <c r="C15" s="3"/>
      <c r="D15" s="3" t="s">
        <v>26</v>
      </c>
      <c r="E15" s="3"/>
      <c r="F15" s="3"/>
      <c r="G15" s="3"/>
    </row>
    <row r="16" ht="18" customHeight="1">
      <c r="A16" s="2" t="s">
        <v>27</v>
      </c>
      <c r="B16" s="3" t="s">
        <v>28</v>
      </c>
      <c r="C16" s="3"/>
      <c r="D16" s="3" t="s">
        <v>29</v>
      </c>
      <c r="E16" s="3"/>
      <c r="F16" s="3"/>
      <c r="G16" s="3"/>
    </row>
    <row r="17">
      <c r="A17" s="2" t="s">
        <v>30</v>
      </c>
      <c r="B17" s="3" t="s">
        <v>31</v>
      </c>
      <c r="C17" s="3"/>
      <c r="D17" s="3"/>
      <c r="E17" s="3"/>
      <c r="F17" s="3"/>
      <c r="G17" s="3"/>
    </row>
    <row r="18" ht="18" customHeight="1">
      <c r="A18" s="2" t="s">
        <v>32</v>
      </c>
      <c r="B18" s="3" t="s">
        <v>33</v>
      </c>
      <c r="C18" s="3"/>
      <c r="D18" s="3" t="s">
        <v>34</v>
      </c>
      <c r="E18" s="3"/>
      <c r="F18" s="3"/>
      <c r="G18" s="3"/>
    </row>
    <row r="19" ht="18" customHeight="1">
      <c r="A19" s="2" t="s">
        <v>35</v>
      </c>
      <c r="B19" s="3" t="s">
        <v>36</v>
      </c>
      <c r="C19" s="3"/>
      <c r="D19" s="3" t="s">
        <v>37</v>
      </c>
      <c r="E19" s="3"/>
      <c r="F19" s="3"/>
      <c r="G19" s="3"/>
    </row>
    <row r="20" ht="30" customHeight="1">
      <c r="A20" s="2" t="s">
        <v>38</v>
      </c>
      <c r="B20" s="3" t="s">
        <v>39</v>
      </c>
      <c r="C20" s="3"/>
      <c r="D20" s="3" t="s">
        <v>40</v>
      </c>
      <c r="E20" s="3"/>
      <c r="F20" s="3"/>
      <c r="G20" s="3"/>
    </row>
    <row r="21" ht="33" customHeight="1">
      <c r="A21" s="2" t="s">
        <v>41</v>
      </c>
      <c r="B21" s="3" t="s">
        <v>42</v>
      </c>
      <c r="C21" s="3"/>
      <c r="D21" s="3" t="s">
        <v>40</v>
      </c>
      <c r="E21" s="3"/>
      <c r="F21" s="3"/>
      <c r="G21" s="3"/>
    </row>
    <row r="22" ht="33" customHeight="1">
      <c r="A22" s="2" t="s">
        <v>43</v>
      </c>
      <c r="B22" s="3" t="s">
        <v>44</v>
      </c>
      <c r="C22" s="3"/>
      <c r="D22" s="3" t="s">
        <v>40</v>
      </c>
      <c r="E22" s="3"/>
      <c r="F22" s="3"/>
      <c r="G22" s="3"/>
    </row>
    <row r="23" ht="75" customHeight="1">
      <c r="A23" s="2" t="s">
        <v>45</v>
      </c>
      <c r="B23" s="3" t="s">
        <v>46</v>
      </c>
      <c r="C23" s="3"/>
      <c r="D23" s="3" t="s">
        <v>40</v>
      </c>
      <c r="E23" s="3"/>
      <c r="F23" s="3"/>
      <c r="G23" s="3"/>
    </row>
    <row r="24" ht="18" customHeight="1">
      <c r="A24" s="2" t="s">
        <v>47</v>
      </c>
      <c r="B24" s="3" t="s">
        <v>48</v>
      </c>
      <c r="C24" s="3"/>
      <c r="D24" s="3" t="s">
        <v>49</v>
      </c>
      <c r="E24" s="3"/>
      <c r="F24" s="3"/>
      <c r="G24" s="3"/>
    </row>
    <row r="25">
      <c r="A25" s="2" t="s">
        <v>50</v>
      </c>
      <c r="B25" s="3" t="s">
        <v>51</v>
      </c>
      <c r="C25" s="3"/>
      <c r="D25" s="3"/>
      <c r="E25" s="3"/>
      <c r="F25" s="3"/>
      <c r="G25" s="3"/>
    </row>
    <row r="26">
      <c r="A26" s="2" t="s">
        <v>52</v>
      </c>
      <c r="B26" s="3" t="s">
        <v>53</v>
      </c>
      <c r="C26" s="3"/>
      <c r="D26" s="3"/>
      <c r="E26" s="3"/>
      <c r="F26" s="3"/>
      <c r="G26" s="3"/>
    </row>
    <row r="27" ht="18" customHeight="1">
      <c r="A27" s="2" t="s">
        <v>54</v>
      </c>
      <c r="B27" s="3" t="s">
        <v>9</v>
      </c>
      <c r="C27" s="3"/>
      <c r="D27" s="3" t="s">
        <v>10</v>
      </c>
      <c r="E27" s="3"/>
      <c r="F27" s="3"/>
      <c r="G27" s="3"/>
    </row>
    <row r="28" ht="18" customHeight="1">
      <c r="A28" s="2" t="s">
        <v>55</v>
      </c>
      <c r="B28" s="3" t="s">
        <v>56</v>
      </c>
      <c r="C28" s="3"/>
      <c r="D28" s="3" t="s">
        <v>57</v>
      </c>
      <c r="E28" s="3"/>
      <c r="F28" s="3"/>
      <c r="G28" s="3"/>
    </row>
    <row r="29" ht="15" customHeight="1">
</row>
    <row r="30" ht="20" customHeight="1">
      <c r="A30" s="5" t="s">
        <v>58</v>
      </c>
      <c r="B30" s="5"/>
      <c r="C30" s="5"/>
      <c r="D30" s="0"/>
      <c r="E30" s="5" t="s">
        <v>58</v>
      </c>
      <c r="F30" s="5"/>
      <c r="G30" s="5"/>
    </row>
    <row r="31" ht="20" customHeight="1">
      <c r="A31" s="6" t="s">
        <v>59</v>
      </c>
      <c r="B31" s="6"/>
      <c r="C31" s="6"/>
      <c r="D31" s="0"/>
      <c r="E31" s="6" t="s">
        <v>60</v>
      </c>
      <c r="F31" s="6"/>
      <c r="G31" s="6"/>
    </row>
    <row r="32" ht="20" customHeight="1">
      <c r="A32" s="6" t="s">
        <v>61</v>
      </c>
      <c r="B32" s="6"/>
      <c r="C32" s="6"/>
      <c r="D32" s="0"/>
      <c r="E32" s="6" t="s">
        <v>62</v>
      </c>
      <c r="F32" s="6"/>
      <c r="G32" s="6"/>
    </row>
    <row r="33" ht="20" customHeight="1">
      <c r="A33" s="6" t="s">
        <v>63</v>
      </c>
      <c r="B33" s="6"/>
      <c r="C33" s="6"/>
      <c r="D33" s="0"/>
      <c r="E33" s="6" t="s">
        <v>64</v>
      </c>
      <c r="F33" s="6"/>
      <c r="G33" s="6"/>
    </row>
    <row r="34" ht="20" customHeight="1">
      <c r="A34" s="6" t="s">
        <v>65</v>
      </c>
      <c r="B34" s="6"/>
      <c r="C34" s="6"/>
      <c r="D34" s="0"/>
      <c r="E34" s="6" t="s">
        <v>66</v>
      </c>
      <c r="F34" s="6"/>
      <c r="G34" s="6"/>
    </row>
    <row r="35" ht="20" customHeight="1">
      <c r="A35" s="6" t="s">
        <v>67</v>
      </c>
      <c r="B35" s="6"/>
      <c r="C35" s="6"/>
      <c r="D35" s="0"/>
      <c r="E35" s="6" t="s">
        <v>68</v>
      </c>
      <c r="F35" s="6"/>
      <c r="G35" s="6"/>
    </row>
    <row r="36" ht="20" customHeight="1">
      <c r="A36" s="7" t="s">
        <v>69</v>
      </c>
      <c r="B36" s="7"/>
      <c r="C36" s="7"/>
      <c r="D36" s="0"/>
      <c r="E36" s="7" t="s">
        <v>70</v>
      </c>
      <c r="F36" s="7"/>
      <c r="G36" s="7"/>
    </row>
  </sheetData>
  <sheetProtection password="FD13" sheet="1" objects="1" scenarios="1"/>
  <mergeCells>
    <mergeCell ref="A2:G2"/>
    <mergeCell ref="A3:G3"/>
    <mergeCell ref="A6:B6"/>
    <mergeCell ref="C6:E6"/>
    <mergeCell ref="A7:B7"/>
    <mergeCell ref="C7:E7"/>
    <mergeCell ref="A8:B8"/>
    <mergeCell ref="C8:E8"/>
    <mergeCell ref="A9:B9"/>
    <mergeCell ref="C9:E9"/>
    <mergeCell ref="A11:G11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</mergeCells>
  <phoneticPr fontId="0" type="noConversion"/>
  <pageMargins left="0.4" right="0.4" top="0.4" bottom="0.4" header="0.1" footer="0.1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2" t="s">
        <v>250</v>
      </c>
      <c r="B1" s="2" t="s">
        <v>74</v>
      </c>
      <c r="C1" s="2" t="s">
        <v>270</v>
      </c>
      <c r="D1" s="2"/>
      <c r="E1" s="2"/>
      <c r="F1" s="2"/>
      <c r="G1" s="2"/>
      <c r="H1" s="2"/>
      <c r="I1" s="2" t="s">
        <v>270</v>
      </c>
      <c r="J1" s="2"/>
      <c r="K1" s="2"/>
      <c r="L1" s="2"/>
      <c r="M1" s="2"/>
      <c r="N1" s="2"/>
    </row>
    <row r="2" ht="30" customHeight="1">
      <c r="A2" s="2"/>
      <c r="B2" s="2"/>
      <c r="C2" s="2" t="s">
        <v>186</v>
      </c>
      <c r="D2" s="2"/>
      <c r="E2" s="2"/>
      <c r="F2" s="2"/>
      <c r="G2" s="2"/>
      <c r="H2" s="2"/>
      <c r="I2" s="2" t="s">
        <v>186</v>
      </c>
      <c r="J2" s="2"/>
      <c r="K2" s="2"/>
      <c r="L2" s="2"/>
      <c r="M2" s="2"/>
      <c r="N2" s="2"/>
    </row>
    <row r="3" ht="30" customHeight="1">
      <c r="A3" s="2"/>
      <c r="B3" s="2"/>
      <c r="C3" s="2" t="s">
        <v>271</v>
      </c>
      <c r="D3" s="2"/>
      <c r="E3" s="2"/>
      <c r="F3" s="2"/>
      <c r="G3" s="2"/>
      <c r="H3" s="2"/>
      <c r="I3" s="2" t="s">
        <v>272</v>
      </c>
      <c r="J3" s="2"/>
      <c r="K3" s="2"/>
      <c r="L3" s="2"/>
      <c r="M3" s="2"/>
      <c r="N3" s="2"/>
    </row>
    <row r="4" ht="30" customHeight="1">
      <c r="A4" s="2"/>
      <c r="B4" s="2"/>
      <c r="C4" s="2" t="s">
        <v>258</v>
      </c>
      <c r="D4" s="2" t="s">
        <v>259</v>
      </c>
      <c r="E4" s="2" t="s">
        <v>260</v>
      </c>
      <c r="F4" s="2"/>
      <c r="G4" s="2" t="s">
        <v>261</v>
      </c>
      <c r="H4" s="2" t="s">
        <v>262</v>
      </c>
      <c r="I4" s="2" t="s">
        <v>258</v>
      </c>
      <c r="J4" s="2" t="s">
        <v>259</v>
      </c>
      <c r="K4" s="2" t="s">
        <v>260</v>
      </c>
      <c r="L4" s="2"/>
      <c r="M4" s="2" t="s">
        <v>261</v>
      </c>
      <c r="N4" s="2" t="s">
        <v>262</v>
      </c>
    </row>
    <row r="5" ht="30" customHeight="1">
      <c r="A5" s="2"/>
      <c r="B5" s="2"/>
      <c r="C5" s="2"/>
      <c r="D5" s="2"/>
      <c r="E5" s="2" t="s">
        <v>186</v>
      </c>
      <c r="F5" s="2"/>
      <c r="G5" s="2"/>
      <c r="H5" s="2"/>
      <c r="I5" s="2"/>
      <c r="J5" s="2"/>
      <c r="K5" s="2" t="s">
        <v>186</v>
      </c>
      <c r="L5" s="2"/>
      <c r="M5" s="2"/>
      <c r="N5" s="2"/>
    </row>
    <row r="6" ht="30" customHeight="1">
      <c r="A6" s="2"/>
      <c r="B6" s="2"/>
      <c r="C6" s="2"/>
      <c r="D6" s="2"/>
      <c r="E6" s="2" t="s">
        <v>265</v>
      </c>
      <c r="F6" s="2" t="s">
        <v>266</v>
      </c>
      <c r="G6" s="2"/>
      <c r="H6" s="2"/>
      <c r="I6" s="2"/>
      <c r="J6" s="2"/>
      <c r="K6" s="2" t="s">
        <v>265</v>
      </c>
      <c r="L6" s="2" t="s">
        <v>266</v>
      </c>
      <c r="M6" s="2"/>
      <c r="N6" s="2"/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</row>
    <row r="8" ht="20" customHeight="1">
      <c r="A8" s="25" t="s">
        <v>267</v>
      </c>
      <c r="B8" s="2" t="s">
        <v>84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</row>
    <row r="9" ht="20" customHeight="1">
      <c r="A9" s="3" t="s">
        <v>237</v>
      </c>
      <c r="B9" s="2" t="s">
        <v>238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20" customHeight="1">
      <c r="A10" s="3" t="s">
        <v>239</v>
      </c>
      <c r="B10" s="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ht="20" customHeight="1">
      <c r="A11" s="3" t="s">
        <v>240</v>
      </c>
      <c r="B11" s="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ht="20" customHeight="1">
      <c r="A12" s="25" t="s">
        <v>268</v>
      </c>
      <c r="B12" s="2" t="s">
        <v>93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ht="20" customHeight="1">
      <c r="A13" s="3" t="s">
        <v>237</v>
      </c>
      <c r="B13" s="2" t="s">
        <v>242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20" customHeight="1">
      <c r="A14" s="3" t="s">
        <v>243</v>
      </c>
      <c r="B14" s="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ht="20" customHeight="1">
      <c r="A15" s="3" t="s">
        <v>244</v>
      </c>
      <c r="B15" s="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ht="20" customHeight="1">
      <c r="A16" s="25" t="s">
        <v>269</v>
      </c>
      <c r="B16" s="2" t="s">
        <v>156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</row>
    <row r="17" ht="20" customHeight="1">
      <c r="A17" s="3" t="s">
        <v>237</v>
      </c>
      <c r="B17" s="2" t="s">
        <v>158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ht="20" customHeight="1">
      <c r="A18" s="3" t="s">
        <v>246</v>
      </c>
      <c r="B18" s="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ht="20" customHeight="1">
      <c r="A19" s="3" t="s">
        <v>247</v>
      </c>
      <c r="B19" s="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ht="20" customHeight="1">
      <c r="A20" s="3" t="s">
        <v>248</v>
      </c>
      <c r="B20" s="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ht="20" customHeight="1">
      <c r="A21" s="22" t="s">
        <v>98</v>
      </c>
      <c r="B21" s="26" t="s">
        <v>99</v>
      </c>
      <c r="C21" s="24">
        <f>VLOOKUP("1000",$B:$Z,2,0) + VLOOKUP("2000",$B:$Z,2,0) + VLOOKUP("3000",$B:$Z,2,0)</f>
      </c>
      <c r="D21" s="24">
        <f>VLOOKUP("1000",$B:$Z,3,0) + VLOOKUP("2000",$B:$Z,3,0) + VLOOKUP("3000",$B:$Z,3,0)</f>
      </c>
      <c r="E21" s="24">
        <f>VLOOKUP("1000",$B:$Z,4,0) + VLOOKUP("2000",$B:$Z,4,0) + VLOOKUP("3000",$B:$Z,4,0)</f>
      </c>
      <c r="F21" s="24">
        <f>VLOOKUP("1000",$B:$Z,5,0) + VLOOKUP("2000",$B:$Z,5,0) + VLOOKUP("3000",$B:$Z,5,0)</f>
      </c>
      <c r="G21" s="24">
        <f>VLOOKUP("1000",$B:$Z,6,0) + VLOOKUP("2000",$B:$Z,6,0) + VLOOKUP("3000",$B:$Z,6,0)</f>
      </c>
      <c r="H21" s="24">
        <f>VLOOKUP("1000",$B:$Z,7,0) + VLOOKUP("2000",$B:$Z,7,0) + VLOOKUP("3000",$B:$Z,7,0)</f>
      </c>
      <c r="I21" s="24">
        <f>VLOOKUP("1000",$B:$Z,8,0) + VLOOKUP("2000",$B:$Z,8,0) + VLOOKUP("3000",$B:$Z,8,0)</f>
      </c>
      <c r="J21" s="24">
        <f>VLOOKUP("1000",$B:$Z,9,0) + VLOOKUP("2000",$B:$Z,9,0) + VLOOKUP("3000",$B:$Z,9,0)</f>
      </c>
      <c r="K21" s="24">
        <f>VLOOKUP("1000",$B:$Z,10,0) + VLOOKUP("2000",$B:$Z,10,0) + VLOOKUP("3000",$B:$Z,10,0)</f>
      </c>
      <c r="L21" s="24">
        <f>VLOOKUP("1000",$B:$Z,11,0) + VLOOKUP("2000",$B:$Z,11,0) + VLOOKUP("3000",$B:$Z,11,0)</f>
      </c>
      <c r="M21" s="24">
        <f>VLOOKUP("1000",$B:$Z,12,0) + VLOOKUP("2000",$B:$Z,12,0) + VLOOKUP("3000",$B:$Z,12,0)</f>
      </c>
      <c r="N21" s="24">
        <f>VLOOKUP("1000",$B:$Z,13,0) + VLOOKUP("2000",$B:$Z,13,0) + VLOOKUP("3000",$B:$Z,13,0)</f>
      </c>
    </row>
  </sheetData>
  <sheetProtection password="" sheet="1" objects="1" scenarios="1"/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7" width="24.83" customWidth="1"/>
  </cols>
  <sheetData>
    <row r="1" ht="50" customHeight="1">
      <c r="A1" s="8" t="s">
        <v>273</v>
      </c>
      <c r="B1" s="8"/>
      <c r="C1" s="8"/>
      <c r="D1" s="8"/>
      <c r="E1" s="8"/>
      <c r="F1" s="8"/>
      <c r="G1" s="8"/>
    </row>
    <row r="2" ht="30" customHeight="1">
      <c r="A2" s="2" t="s">
        <v>274</v>
      </c>
      <c r="B2" s="2" t="s">
        <v>275</v>
      </c>
      <c r="C2" s="2" t="s">
        <v>276</v>
      </c>
      <c r="D2" s="2"/>
      <c r="E2" s="2"/>
      <c r="F2" s="2" t="s">
        <v>277</v>
      </c>
      <c r="G2" s="2" t="s">
        <v>278</v>
      </c>
    </row>
    <row r="3" ht="30" customHeight="1">
      <c r="A3" s="2"/>
      <c r="B3" s="2"/>
      <c r="C3" s="2" t="s">
        <v>279</v>
      </c>
      <c r="D3" s="2" t="s">
        <v>108</v>
      </c>
      <c r="E3" s="2" t="s">
        <v>109</v>
      </c>
      <c r="F3" s="2"/>
      <c r="G3" s="2"/>
    </row>
    <row r="4" ht="20" customHeight="1">
      <c r="A4" s="2" t="s">
        <v>17</v>
      </c>
      <c r="B4" s="2" t="s">
        <v>19</v>
      </c>
      <c r="C4" s="2" t="s">
        <v>22</v>
      </c>
      <c r="D4" s="2" t="s">
        <v>24</v>
      </c>
      <c r="E4" s="2" t="s">
        <v>27</v>
      </c>
      <c r="F4" s="2" t="s">
        <v>30</v>
      </c>
      <c r="G4" s="2" t="s">
        <v>32</v>
      </c>
    </row>
    <row r="5" ht="20" customHeight="1">
      <c r="A5" s="25" t="s">
        <v>280</v>
      </c>
      <c r="B5" s="26" t="s">
        <v>112</v>
      </c>
      <c r="C5" s="26" t="s">
        <v>112</v>
      </c>
      <c r="D5" s="26" t="s">
        <v>112</v>
      </c>
      <c r="E5" s="26" t="s">
        <v>112</v>
      </c>
      <c r="F5" s="26" t="s">
        <v>112</v>
      </c>
      <c r="G5" s="26" t="s">
        <v>112</v>
      </c>
    </row>
    <row r="6" ht="20" customHeight="1">
      <c r="A6" s="25" t="s">
        <v>281</v>
      </c>
      <c r="B6" s="26" t="s">
        <v>112</v>
      </c>
      <c r="C6" s="26" t="s">
        <v>112</v>
      </c>
      <c r="D6" s="26" t="s">
        <v>112</v>
      </c>
      <c r="E6" s="26" t="s">
        <v>112</v>
      </c>
      <c r="F6" s="26" t="s">
        <v>112</v>
      </c>
      <c r="G6" s="26" t="s">
        <v>112</v>
      </c>
    </row>
  </sheetData>
  <sheetProtection password="" sheet="1" objects="1" scenarios="1"/>
  <mergeCells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22.92" customWidth="1"/>
    <col min="3" max="6" width="28.65" customWidth="1"/>
  </cols>
  <sheetData>
    <row r="1" ht="50" customHeight="1">
      <c r="A1" s="8" t="s">
        <v>282</v>
      </c>
      <c r="B1" s="8"/>
      <c r="C1" s="8"/>
      <c r="D1" s="8"/>
      <c r="E1" s="8"/>
      <c r="F1" s="8"/>
    </row>
    <row r="2" ht="30" customHeight="1">
      <c r="A2" s="15" t="s">
        <v>283</v>
      </c>
      <c r="B2" s="15"/>
      <c r="C2" s="15"/>
      <c r="D2" s="15"/>
      <c r="E2" s="15"/>
      <c r="F2" s="15"/>
    </row>
    <row r="3" ht="30" customHeight="1">
      <c r="A3" s="0"/>
      <c r="B3" s="0"/>
      <c r="C3" s="0"/>
      <c r="D3" s="0"/>
      <c r="E3" s="0"/>
      <c r="F3" s="2" t="s">
        <v>2</v>
      </c>
    </row>
    <row r="4" ht="30" customHeight="1">
      <c r="A4" s="0"/>
      <c r="B4" s="0"/>
      <c r="C4" s="0"/>
      <c r="D4" s="0"/>
      <c r="E4" s="21" t="s">
        <v>3</v>
      </c>
      <c r="F4" s="2" t="s">
        <v>4</v>
      </c>
    </row>
    <row r="5" ht="30" customHeight="1">
      <c r="A5" s="14" t="s">
        <v>5</v>
      </c>
      <c r="B5" s="19" t="s">
        <v>6</v>
      </c>
      <c r="C5" s="19"/>
      <c r="D5" s="19"/>
      <c r="E5" s="21" t="s">
        <v>7</v>
      </c>
      <c r="F5" s="2" t="s">
        <v>8</v>
      </c>
    </row>
    <row r="6" ht="30" customHeight="1">
      <c r="A6" s="14" t="s">
        <v>9</v>
      </c>
      <c r="B6" s="19" t="s">
        <v>10</v>
      </c>
      <c r="C6" s="19"/>
      <c r="D6" s="19"/>
      <c r="E6" s="21" t="s">
        <v>11</v>
      </c>
      <c r="F6" s="2" t="s">
        <v>12</v>
      </c>
    </row>
    <row r="7" ht="30" customHeight="1">
      <c r="A7" s="14" t="s">
        <v>284</v>
      </c>
      <c r="B7" s="19" t="s">
        <v>285</v>
      </c>
      <c r="C7" s="19"/>
      <c r="D7" s="19"/>
      <c r="E7" s="21" t="s">
        <v>286</v>
      </c>
      <c r="F7" s="2" t="s">
        <v>14</v>
      </c>
    </row>
    <row r="8" ht="30" customHeight="1">
      <c r="A8" s="14" t="s">
        <v>287</v>
      </c>
      <c r="B8" s="15"/>
      <c r="C8" s="15"/>
      <c r="D8" s="15"/>
      <c r="E8" s="21" t="s">
        <v>15</v>
      </c>
      <c r="F8" s="2" t="s">
        <v>16</v>
      </c>
    </row>
    <row r="9" ht="30" customHeight="1">
      <c r="A9" s="14" t="s">
        <v>288</v>
      </c>
      <c r="B9" s="15"/>
      <c r="C9" s="15"/>
      <c r="D9" s="15"/>
      <c r="E9" s="21" t="s">
        <v>289</v>
      </c>
      <c r="F9" s="2" t="s">
        <v>290</v>
      </c>
    </row>
    <row r="10" ht="30" customHeight="1">
</row>
    <row r="11" ht="30" customHeight="1">
      <c r="A11" s="10" t="s">
        <v>291</v>
      </c>
      <c r="B11" s="10"/>
      <c r="C11" s="10"/>
      <c r="D11" s="10"/>
      <c r="E11" s="10"/>
      <c r="F11" s="10"/>
    </row>
    <row r="12" ht="50" customHeight="1">
      <c r="A12" s="2" t="s">
        <v>135</v>
      </c>
      <c r="B12" s="2" t="s">
        <v>74</v>
      </c>
      <c r="C12" s="2" t="s">
        <v>292</v>
      </c>
      <c r="D12" s="2"/>
      <c r="E12" s="2" t="s">
        <v>293</v>
      </c>
      <c r="F12" s="2" t="s">
        <v>294</v>
      </c>
    </row>
    <row r="13" ht="50" customHeight="1">
      <c r="A13" s="2"/>
      <c r="B13" s="2"/>
      <c r="C13" s="2" t="s">
        <v>295</v>
      </c>
      <c r="D13" s="2" t="s">
        <v>296</v>
      </c>
      <c r="E13" s="2"/>
      <c r="F13" s="2"/>
    </row>
    <row r="14" ht="20" customHeight="1">
      <c r="A14" s="2" t="s">
        <v>17</v>
      </c>
      <c r="B14" s="2" t="s">
        <v>19</v>
      </c>
      <c r="C14" s="2" t="s">
        <v>22</v>
      </c>
      <c r="D14" s="2" t="s">
        <v>24</v>
      </c>
      <c r="E14" s="2" t="s">
        <v>27</v>
      </c>
      <c r="F14" s="2" t="s">
        <v>30</v>
      </c>
    </row>
    <row r="15" ht="55" customHeight="1">
      <c r="A15" s="3" t="s">
        <v>297</v>
      </c>
      <c r="B15" s="2" t="s">
        <v>194</v>
      </c>
      <c r="C15" s="4">
        <v>62596584.8</v>
      </c>
      <c r="D15" s="4">
        <v>55095997.12</v>
      </c>
      <c r="E15" s="4">
        <f>IF(AND(C15=0,D15=0),0,IF(D15&gt;0,(C15-D15)/D15*100,IF(C15&gt;0,(C15-D15)/C15*100)))</f>
      </c>
      <c r="F15" s="4">
        <v>96.5995300382015751098508308795549422648</v>
      </c>
    </row>
    <row r="16" ht="110" customHeight="1">
      <c r="A16" s="3" t="s">
        <v>298</v>
      </c>
      <c r="B16" s="2" t="s">
        <v>204</v>
      </c>
      <c r="C16" s="4">
        <v>0</v>
      </c>
      <c r="D16" s="4">
        <v>0</v>
      </c>
      <c r="E16" s="4">
        <f>IF(AND(C16=0,D16=0),0,IF(D16&gt;0,(C16-D16)/D16*100,IF(C16&gt;0,(C16-D16)/C16*100)))</f>
      </c>
      <c r="F16" s="4">
        <v>0</v>
      </c>
    </row>
    <row r="17" ht="55" customHeight="1">
      <c r="A17" s="3" t="s">
        <v>299</v>
      </c>
      <c r="B17" s="2" t="s">
        <v>213</v>
      </c>
      <c r="C17" s="4">
        <v>2160753.37</v>
      </c>
      <c r="D17" s="4">
        <v>1967080.52</v>
      </c>
      <c r="E17" s="4">
        <f>IF(AND(C17=0,D17=0),0,IF(D17&gt;0,(C17-D17)/D17*100,IF(C17&gt;0,(C17-D17)/C17*100)))</f>
      </c>
      <c r="F17" s="4">
        <v>3.33449118250394200671980275544199346797</v>
      </c>
    </row>
    <row r="18" ht="55" customHeight="1">
      <c r="A18" s="3" t="s">
        <v>300</v>
      </c>
      <c r="B18" s="2" t="s">
        <v>301</v>
      </c>
      <c r="C18" s="4">
        <v>0</v>
      </c>
      <c r="D18" s="4">
        <v>0</v>
      </c>
      <c r="E18" s="4">
        <f>IF(AND(C18=0,D18=0),0,IF(D18&gt;0,(C18-D18)/D18*100,IF(C18&gt;0,(C18-D18)/C18*100)))</f>
      </c>
      <c r="F18" s="4">
        <v>0</v>
      </c>
    </row>
    <row r="19" ht="55" customHeight="1">
      <c r="A19" s="3" t="s">
        <v>302</v>
      </c>
      <c r="B19" s="2" t="s">
        <v>303</v>
      </c>
      <c r="C19" s="4">
        <v>0</v>
      </c>
      <c r="D19" s="4">
        <v>0</v>
      </c>
      <c r="E19" s="4">
        <f>IF(AND(C19=0,D19=0),0,IF(D19&gt;0,(C19-D19)/D19*100,IF(C19&gt;0,(C19-D19)/C19*100)))</f>
      </c>
      <c r="F19" s="4">
        <v>0</v>
      </c>
    </row>
    <row r="20" ht="55" customHeight="1">
      <c r="A20" s="3" t="s">
        <v>304</v>
      </c>
      <c r="B20" s="2" t="s">
        <v>305</v>
      </c>
      <c r="C20" s="4">
        <v>0</v>
      </c>
      <c r="D20" s="4">
        <v>0</v>
      </c>
      <c r="E20" s="4">
        <f>IF(AND(C20=0,D20=0),0,IF(D20&gt;0,(C20-D20)/D20*100,IF(C20&gt;0,(C20-D20)/C20*100)))</f>
      </c>
      <c r="F20" s="4">
        <v>0</v>
      </c>
    </row>
    <row r="21" ht="55" customHeight="1">
      <c r="A21" s="3" t="s">
        <v>306</v>
      </c>
      <c r="B21" s="2" t="s">
        <v>307</v>
      </c>
      <c r="C21" s="4">
        <v>0</v>
      </c>
      <c r="D21" s="4">
        <v>0</v>
      </c>
      <c r="E21" s="4">
        <f>IF(AND(C21=0,D21=0),0,IF(D21&gt;0,(C21-D21)/D21*100,IF(C21&gt;0,(C21-D21)/C21*100)))</f>
      </c>
      <c r="F21" s="4">
        <v>0</v>
      </c>
    </row>
    <row r="22" ht="110" customHeight="1">
      <c r="A22" s="3" t="s">
        <v>308</v>
      </c>
      <c r="B22" s="2" t="s">
        <v>309</v>
      </c>
      <c r="C22" s="4">
        <v>0</v>
      </c>
      <c r="D22" s="4">
        <v>0</v>
      </c>
      <c r="E22" s="4">
        <f>IF(AND(C22=0,D22=0),0,IF(D22&gt;0,(C22-D22)/D22*100,IF(C22&gt;0,(C22-D22)/C22*100)))</f>
      </c>
      <c r="F22" s="4">
        <v>0</v>
      </c>
    </row>
    <row r="23" ht="110" customHeight="1">
      <c r="A23" s="3" t="s">
        <v>310</v>
      </c>
      <c r="B23" s="2" t="s">
        <v>311</v>
      </c>
      <c r="C23" s="4">
        <v>0</v>
      </c>
      <c r="D23" s="4">
        <v>0</v>
      </c>
      <c r="E23" s="4">
        <f>IF(AND(C23=0,D23=0),0,IF(D23&gt;0,(C23-D23)/D23*100,IF(C23&gt;0,(C23-D23)/C23*100)))</f>
      </c>
      <c r="F23" s="4">
        <v>0</v>
      </c>
    </row>
    <row r="24" ht="110" customHeight="1">
      <c r="A24" s="3" t="s">
        <v>312</v>
      </c>
      <c r="B24" s="2" t="s">
        <v>313</v>
      </c>
      <c r="C24" s="4">
        <v>0</v>
      </c>
      <c r="D24" s="4">
        <v>24000</v>
      </c>
      <c r="E24" s="4">
        <f>IF(AND(C24=0,D24=0),0,IF(D24&gt;0,(C24-D24)/D24*100,IF(C24&gt;0,(C24-D24)/C24*100)))</f>
      </c>
      <c r="F24" s="4">
        <v>0</v>
      </c>
    </row>
    <row r="25" ht="55" customHeight="1">
      <c r="A25" s="3" t="s">
        <v>314</v>
      </c>
      <c r="B25" s="2" t="s">
        <v>315</v>
      </c>
      <c r="C25" s="4">
        <v>41651.43</v>
      </c>
      <c r="D25" s="4">
        <v>33583.98</v>
      </c>
      <c r="E25" s="4">
        <f>IF(AND(C25=0,D25=0),0,IF(D25&gt;0,(C25-D25)/D25*100,IF(C25&gt;0,(C25-D25)/C25*100)))</f>
      </c>
      <c r="F25" s="4">
        <v>.0642768064148293635274762496758708329547</v>
      </c>
    </row>
    <row r="26" ht="110" customHeight="1">
      <c r="A26" s="3" t="s">
        <v>316</v>
      </c>
      <c r="B26" s="2" t="s">
        <v>317</v>
      </c>
      <c r="C26" s="4">
        <v>41651.43</v>
      </c>
      <c r="D26" s="4">
        <v>33583.98</v>
      </c>
      <c r="E26" s="4">
        <f>IF(AND(C26=0,D26=0),0,IF(D26&gt;0,(C26-D26)/D26*100,IF(C26&gt;0,(C26-D26)/C26*100)))</f>
      </c>
      <c r="F26" s="4">
        <v>.0642768064148293635274762496758708329547</v>
      </c>
    </row>
    <row r="27" ht="110" customHeight="1">
      <c r="A27" s="3" t="s">
        <v>318</v>
      </c>
      <c r="B27" s="2" t="s">
        <v>319</v>
      </c>
      <c r="C27" s="4">
        <v>0</v>
      </c>
      <c r="D27" s="4">
        <v>0</v>
      </c>
      <c r="E27" s="4">
        <f>IF(AND(C27=0,D27=0),0,IF(D27&gt;0,(C27-D27)/D27*100,IF(C27&gt;0,(C27-D27)/C27*100)))</f>
      </c>
      <c r="F27" s="4">
        <v>0</v>
      </c>
    </row>
    <row r="28" ht="110" customHeight="1">
      <c r="A28" s="3" t="s">
        <v>320</v>
      </c>
      <c r="B28" s="2" t="s">
        <v>321</v>
      </c>
      <c r="C28" s="4">
        <v>0</v>
      </c>
      <c r="D28" s="4">
        <v>0</v>
      </c>
      <c r="E28" s="4">
        <f>IF(AND(C28=0,D28=0),0,IF(D28&gt;0,(C28-D28)/D28*100,IF(C28&gt;0,(C28-D28)/C28*100)))</f>
      </c>
      <c r="F28" s="4">
        <v>0</v>
      </c>
    </row>
    <row r="29" ht="55" customHeight="1">
      <c r="A29" s="3" t="s">
        <v>322</v>
      </c>
      <c r="B29" s="2" t="s">
        <v>323</v>
      </c>
      <c r="C29" s="4">
        <v>0</v>
      </c>
      <c r="D29" s="4">
        <v>0</v>
      </c>
      <c r="E29" s="4">
        <f>IF(AND(C29=0,D29=0),0,IF(D29&gt;0,(C29-D29)/D29*100,IF(C29&gt;0,(C29-D29)/C29*100)))</f>
      </c>
      <c r="F29" s="4">
        <v>0</v>
      </c>
    </row>
    <row r="30" ht="110" customHeight="1">
      <c r="A30" s="3" t="s">
        <v>324</v>
      </c>
      <c r="B30" s="2" t="s">
        <v>325</v>
      </c>
      <c r="C30" s="4">
        <v>0</v>
      </c>
      <c r="D30" s="4">
        <v>0</v>
      </c>
      <c r="E30" s="4">
        <f>IF(AND(C30=0,D30=0),0,IF(D30&gt;0,(C30-D30)/D30*100,IF(C30&gt;0,(C30-D30)/C30*100)))</f>
      </c>
      <c r="F30" s="4">
        <v>0</v>
      </c>
    </row>
    <row r="31" ht="110" customHeight="1">
      <c r="A31" s="3" t="s">
        <v>326</v>
      </c>
      <c r="B31" s="2" t="s">
        <v>327</v>
      </c>
      <c r="C31" s="4">
        <v>0</v>
      </c>
      <c r="D31" s="4">
        <v>0</v>
      </c>
      <c r="E31" s="4">
        <f>IF(AND(C31=0,D31=0),0,IF(D31&gt;0,(C31-D31)/D31*100,IF(C31&gt;0,(C31-D31)/C31*100)))</f>
      </c>
      <c r="F31" s="4">
        <v>0</v>
      </c>
    </row>
    <row r="32" ht="110" customHeight="1">
      <c r="A32" s="3" t="s">
        <v>328</v>
      </c>
      <c r="B32" s="2" t="s">
        <v>329</v>
      </c>
      <c r="C32" s="4">
        <v>0</v>
      </c>
      <c r="D32" s="4">
        <v>0</v>
      </c>
      <c r="E32" s="4">
        <f>IF(AND(C32=0,D32=0),0,IF(D32&gt;0,(C32-D32)/D32*100,IF(C32&gt;0,(C32-D32)/C32*100)))</f>
      </c>
      <c r="F32" s="4">
        <v>0</v>
      </c>
    </row>
    <row r="33" ht="55" customHeight="1">
      <c r="A33" s="3" t="s">
        <v>330</v>
      </c>
      <c r="B33" s="2" t="s">
        <v>331</v>
      </c>
      <c r="C33" s="4">
        <v>0</v>
      </c>
      <c r="D33" s="4">
        <v>0</v>
      </c>
      <c r="E33" s="4">
        <f>IF(AND(C33=0,D33=0),0,IF(D33&gt;0,(C33-D33)/D33*100,IF(C33&gt;0,(C33-D33)/C33*100)))</f>
      </c>
      <c r="F33" s="4">
        <v>0</v>
      </c>
    </row>
    <row r="34" ht="110" customHeight="1">
      <c r="A34" s="3" t="s">
        <v>332</v>
      </c>
      <c r="B34" s="2" t="s">
        <v>333</v>
      </c>
      <c r="C34" s="4">
        <v>0</v>
      </c>
      <c r="D34" s="4">
        <v>0</v>
      </c>
      <c r="E34" s="4">
        <f>IF(AND(C34=0,D34=0),0,IF(D34&gt;0,(C34-D34)/D34*100,IF(C34&gt;0,(C34-D34)/C34*100)))</f>
      </c>
      <c r="F34" s="4">
        <v>0</v>
      </c>
    </row>
    <row r="35" ht="55" customHeight="1">
      <c r="A35" s="3" t="s">
        <v>334</v>
      </c>
      <c r="B35" s="2" t="s">
        <v>335</v>
      </c>
      <c r="C35" s="4">
        <v>0</v>
      </c>
      <c r="D35" s="4">
        <v>0</v>
      </c>
      <c r="E35" s="4">
        <f>IF(AND(C35=0,D35=0),0,IF(D35&gt;0,(C35-D35)/D35*100,IF(C35&gt;0,(C35-D35)/C35*100)))</f>
      </c>
      <c r="F35" s="4">
        <v>0</v>
      </c>
    </row>
    <row r="36" ht="55" customHeight="1">
      <c r="A36" s="3" t="s">
        <v>336</v>
      </c>
      <c r="B36" s="2" t="s">
        <v>337</v>
      </c>
      <c r="C36" s="4">
        <v>0</v>
      </c>
      <c r="D36" s="4">
        <v>0</v>
      </c>
      <c r="E36" s="4">
        <f>IF(AND(C36=0,D36=0),0,IF(D36&gt;0,(C36-D36)/D36*100,IF(C36&gt;0,(C36-D36)/C36*100)))</f>
      </c>
      <c r="F36" s="4">
        <v>0</v>
      </c>
    </row>
    <row r="37" ht="55" customHeight="1">
      <c r="A37" s="3" t="s">
        <v>338</v>
      </c>
      <c r="B37" s="2" t="s">
        <v>339</v>
      </c>
      <c r="C37" s="4">
        <v>0</v>
      </c>
      <c r="D37" s="4">
        <v>0</v>
      </c>
      <c r="E37" s="4">
        <f>IF(AND(C37=0,D37=0),0,IF(D37&gt;0,(C37-D37)/D37*100,IF(C37&gt;0,(C37-D37)/C37*100)))</f>
      </c>
      <c r="F37" s="4">
        <v>0</v>
      </c>
    </row>
    <row r="38" ht="55" customHeight="1">
      <c r="A38" s="3" t="s">
        <v>340</v>
      </c>
      <c r="B38" s="2" t="s">
        <v>341</v>
      </c>
      <c r="C38" s="4">
        <v>0</v>
      </c>
      <c r="D38" s="4">
        <v>0</v>
      </c>
      <c r="E38" s="4">
        <f>IF(AND(C38=0,D38=0),0,IF(D38&gt;0,(C38-D38)/D38*100,IF(C38&gt;0,(C38-D38)/C38*100)))</f>
      </c>
      <c r="F38" s="4">
        <v>0</v>
      </c>
    </row>
    <row r="39" ht="55" customHeight="1">
      <c r="A39" s="3" t="s">
        <v>342</v>
      </c>
      <c r="B39" s="2" t="s">
        <v>343</v>
      </c>
      <c r="C39" s="4">
        <v>0</v>
      </c>
      <c r="D39" s="4">
        <v>0</v>
      </c>
      <c r="E39" s="4">
        <f>IF(AND(C39=0,D39=0),0,IF(D39&gt;0,(C39-D39)/D39*100,IF(C39&gt;0,(C39-D39)/C39*100)))</f>
      </c>
      <c r="F39" s="4">
        <v>0</v>
      </c>
    </row>
    <row r="40" ht="110" customHeight="1">
      <c r="A40" s="3" t="s">
        <v>344</v>
      </c>
      <c r="B40" s="2" t="s">
        <v>345</v>
      </c>
      <c r="C40" s="4">
        <v>0</v>
      </c>
      <c r="D40" s="4">
        <v>0</v>
      </c>
      <c r="E40" s="4">
        <f>IF(AND(C40=0,D40=0),0,IF(D40&gt;0,(C40-D40)/D40*100,IF(C40&gt;0,(C40-D40)/C40*100)))</f>
      </c>
      <c r="F40" s="4">
        <v>0</v>
      </c>
    </row>
    <row r="41" ht="55" customHeight="1">
      <c r="A41" s="3" t="s">
        <v>346</v>
      </c>
      <c r="B41" s="2" t="s">
        <v>347</v>
      </c>
      <c r="C41" s="4">
        <v>0</v>
      </c>
      <c r="D41" s="4">
        <v>0</v>
      </c>
      <c r="E41" s="4">
        <f>IF(AND(C41=0,D41=0),0,IF(D41&gt;0,(C41-D41)/D41*100,IF(C41&gt;0,(C41-D41)/C41*100)))</f>
      </c>
      <c r="F41" s="4">
        <v>0</v>
      </c>
    </row>
    <row r="42" ht="55" customHeight="1">
      <c r="A42" s="3" t="s">
        <v>348</v>
      </c>
      <c r="B42" s="2" t="s">
        <v>84</v>
      </c>
      <c r="C42" s="4">
        <v>1102.88</v>
      </c>
      <c r="D42" s="4">
        <v>11334.16</v>
      </c>
      <c r="E42" s="4">
        <f>IF(AND(C42=0,D42=0),0,IF(D42&gt;0,(C42-D42)/D42*100,IF(C42&gt;0,(C42-D42)/C42*100)))</f>
      </c>
      <c r="F42" s="4">
        <v>.001701972879653519901890115327193434277025</v>
      </c>
    </row>
    <row r="43" ht="55" customHeight="1">
      <c r="A43" s="3" t="s">
        <v>349</v>
      </c>
      <c r="B43" s="2" t="s">
        <v>238</v>
      </c>
      <c r="C43" s="4">
        <v>0</v>
      </c>
      <c r="D43" s="4">
        <v>0</v>
      </c>
      <c r="E43" s="4">
        <f>IF(AND(C43=0,D43=0),0,IF(D43&gt;0,(C43-D43)/D43*100,IF(C43&gt;0,(C43-D43)/C43*100)))</f>
      </c>
      <c r="F43" s="4">
        <v>0</v>
      </c>
    </row>
    <row r="44" ht="55" customHeight="1">
      <c r="A44" s="3" t="s">
        <v>350</v>
      </c>
      <c r="B44" s="2" t="s">
        <v>351</v>
      </c>
      <c r="C44" s="4">
        <v>0</v>
      </c>
      <c r="D44" s="4">
        <v>0</v>
      </c>
      <c r="E44" s="4">
        <f>IF(AND(C44=0,D44=0),0,IF(D44&gt;0,(C44-D44)/D44*100,IF(C44&gt;0,(C44-D44)/C44*100)))</f>
      </c>
      <c r="F44" s="4">
        <v>0</v>
      </c>
    </row>
    <row r="45" ht="55" customHeight="1">
      <c r="A45" s="3" t="s">
        <v>352</v>
      </c>
      <c r="B45" s="2" t="s">
        <v>353</v>
      </c>
      <c r="C45" s="4">
        <v>0</v>
      </c>
      <c r="D45" s="4">
        <v>0</v>
      </c>
      <c r="E45" s="4">
        <f>IF(AND(C45=0,D45=0),0,IF(D45&gt;0,(C45-D45)/D45*100,IF(C45&gt;0,(C45-D45)/C45*100)))</f>
      </c>
      <c r="F45" s="4">
        <v>0</v>
      </c>
    </row>
    <row r="46" ht="55" customHeight="1">
      <c r="A46" s="3" t="s">
        <v>354</v>
      </c>
      <c r="B46" s="2" t="s">
        <v>355</v>
      </c>
      <c r="C46" s="4">
        <v>0</v>
      </c>
      <c r="D46" s="4">
        <v>0</v>
      </c>
      <c r="E46" s="4">
        <f>IF(AND(C46=0,D46=0),0,IF(D46&gt;0,(C46-D46)/D46*100,IF(C46&gt;0,(C46-D46)/C46*100)))</f>
      </c>
      <c r="F46" s="4">
        <v>0</v>
      </c>
    </row>
    <row r="47" ht="55" customHeight="1">
      <c r="A47" s="3" t="s">
        <v>356</v>
      </c>
      <c r="B47" s="2" t="s">
        <v>357</v>
      </c>
      <c r="C47" s="4">
        <v>0</v>
      </c>
      <c r="D47" s="4">
        <v>0</v>
      </c>
      <c r="E47" s="4">
        <f>IF(AND(C47=0,D47=0),0,IF(D47&gt;0,(C47-D47)/D47*100,IF(C47&gt;0,(C47-D47)/C47*100)))</f>
      </c>
      <c r="F47" s="4">
        <v>0</v>
      </c>
    </row>
    <row r="48" ht="20" customHeight="1">
      <c r="A48" s="22" t="s">
        <v>98</v>
      </c>
      <c r="B48" s="26" t="s">
        <v>99</v>
      </c>
      <c r="C48" s="24">
        <v>64800092.48</v>
      </c>
      <c r="D48" s="24">
        <v>57131995.78</v>
      </c>
      <c r="E48" s="26" t="s">
        <v>112</v>
      </c>
      <c r="F48" s="26" t="s">
        <v>358</v>
      </c>
    </row>
    <row r="49" ht="15" customHeight="1">
</row>
    <row r="50" ht="20" customHeight="1">
      <c r="A50" s="0"/>
      <c r="B50" s="5" t="s">
        <v>58</v>
      </c>
      <c r="C50" s="5"/>
      <c r="D50" s="5"/>
      <c r="E50" s="5"/>
    </row>
    <row r="51" ht="20" customHeight="1">
      <c r="A51" s="0"/>
      <c r="B51" s="6" t="s">
        <v>60</v>
      </c>
      <c r="C51" s="6"/>
      <c r="D51" s="6"/>
      <c r="E51" s="6"/>
    </row>
    <row r="52" ht="20" customHeight="1">
      <c r="A52" s="0"/>
      <c r="B52" s="6" t="s">
        <v>62</v>
      </c>
      <c r="C52" s="6"/>
      <c r="D52" s="6"/>
      <c r="E52" s="6"/>
    </row>
    <row r="53" ht="20" customHeight="1">
      <c r="A53" s="0"/>
      <c r="B53" s="6" t="s">
        <v>64</v>
      </c>
      <c r="C53" s="6"/>
      <c r="D53" s="6"/>
      <c r="E53" s="6"/>
    </row>
    <row r="54" ht="20" customHeight="1">
      <c r="A54" s="0"/>
      <c r="B54" s="6" t="s">
        <v>66</v>
      </c>
      <c r="C54" s="6"/>
      <c r="D54" s="6"/>
      <c r="E54" s="6"/>
    </row>
    <row r="55" ht="20" customHeight="1">
      <c r="A55" s="0"/>
      <c r="B55" s="6" t="s">
        <v>68</v>
      </c>
      <c r="C55" s="6"/>
      <c r="D55" s="6"/>
      <c r="E55" s="6"/>
    </row>
    <row r="56" ht="20" customHeight="1">
      <c r="A56" s="0"/>
      <c r="B56" s="7" t="s">
        <v>70</v>
      </c>
      <c r="C56" s="7"/>
      <c r="D56" s="7"/>
      <c r="E56" s="7"/>
    </row>
  </sheetData>
  <sheetProtection password="" sheet="1" objects="1" scenarios="1"/>
  <mergeCells>
    <mergeCell ref="A1:F1"/>
    <mergeCell ref="A2:F2"/>
    <mergeCell ref="B5:D5"/>
    <mergeCell ref="B6:D6"/>
    <mergeCell ref="B7:D7"/>
    <mergeCell ref="B8:D8"/>
    <mergeCell ref="B9:D9"/>
    <mergeCell ref="A11:F11"/>
    <mergeCell ref="A12:A13"/>
    <mergeCell ref="B12:B13"/>
    <mergeCell ref="C12:D12"/>
    <mergeCell ref="E12:E13"/>
    <mergeCell ref="F12:F13"/>
    <mergeCell ref="B50:E50"/>
    <mergeCell ref="B51:E51"/>
    <mergeCell ref="B52:E52"/>
    <mergeCell ref="B53:E53"/>
    <mergeCell ref="B54:E54"/>
    <mergeCell ref="B55:E55"/>
    <mergeCell ref="B56:E56"/>
  </mergeCells>
  <phoneticPr fontId="0" type="noConversion"/>
  <pageMargins left="0.4" right="0.4" top="0.4" bottom="0.4" header="0.1" footer="0.1"/>
  <pageSetup paperSize="9" fitToHeight="0" orientation="landscape" verticalDpi="0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19.10" customWidth="1"/>
    <col min="3" max="20" width="22.92" customWidth="1"/>
  </cols>
  <sheetData>
    <row r="1" ht="30" customHeight="1">
      <c r="A1" s="10" t="s">
        <v>359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50" customHeight="1">
      <c r="A2" s="2" t="s">
        <v>135</v>
      </c>
      <c r="B2" s="2" t="s">
        <v>74</v>
      </c>
      <c r="C2" s="2" t="s">
        <v>360</v>
      </c>
      <c r="D2" s="2" t="s">
        <v>361</v>
      </c>
      <c r="E2" s="2" t="s">
        <v>362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50" customHeight="1">
      <c r="A3" s="2"/>
      <c r="B3" s="2"/>
      <c r="C3" s="2"/>
      <c r="D3" s="2"/>
      <c r="E3" s="2" t="s">
        <v>258</v>
      </c>
      <c r="F3" s="2" t="s">
        <v>363</v>
      </c>
      <c r="G3" s="2" t="s">
        <v>259</v>
      </c>
      <c r="H3" s="2" t="s">
        <v>363</v>
      </c>
      <c r="I3" s="2" t="s">
        <v>260</v>
      </c>
      <c r="J3" s="2"/>
      <c r="K3" s="2"/>
      <c r="L3" s="2"/>
      <c r="M3" s="2" t="s">
        <v>261</v>
      </c>
      <c r="N3" s="2" t="s">
        <v>363</v>
      </c>
      <c r="O3" s="2" t="s">
        <v>364</v>
      </c>
      <c r="P3" s="2" t="s">
        <v>363</v>
      </c>
      <c r="Q3" s="2" t="s">
        <v>237</v>
      </c>
      <c r="R3" s="2"/>
      <c r="S3" s="2"/>
      <c r="T3" s="2"/>
    </row>
    <row r="4" ht="50" customHeight="1">
      <c r="A4" s="2"/>
      <c r="B4" s="2"/>
      <c r="C4" s="2"/>
      <c r="D4" s="2"/>
      <c r="E4" s="2"/>
      <c r="F4" s="2"/>
      <c r="G4" s="2"/>
      <c r="H4" s="2"/>
      <c r="I4" s="2" t="s">
        <v>265</v>
      </c>
      <c r="J4" s="2" t="s">
        <v>363</v>
      </c>
      <c r="K4" s="2" t="s">
        <v>266</v>
      </c>
      <c r="L4" s="2" t="s">
        <v>363</v>
      </c>
      <c r="M4" s="2"/>
      <c r="N4" s="2"/>
      <c r="O4" s="2"/>
      <c r="P4" s="2"/>
      <c r="Q4" s="2" t="s">
        <v>365</v>
      </c>
      <c r="R4" s="2" t="s">
        <v>363</v>
      </c>
      <c r="S4" s="2" t="s">
        <v>366</v>
      </c>
      <c r="T4" s="2" t="s">
        <v>363</v>
      </c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  <c r="P5" s="2" t="s">
        <v>54</v>
      </c>
      <c r="Q5" s="2" t="s">
        <v>55</v>
      </c>
      <c r="R5" s="2" t="s">
        <v>367</v>
      </c>
      <c r="S5" s="2" t="s">
        <v>368</v>
      </c>
      <c r="T5" s="2" t="s">
        <v>369</v>
      </c>
    </row>
    <row r="6" ht="55" customHeight="1">
      <c r="A6" s="3" t="s">
        <v>370</v>
      </c>
      <c r="B6" s="2" t="s">
        <v>194</v>
      </c>
      <c r="C6" s="4">
        <v>33806047.02</v>
      </c>
      <c r="D6" s="4">
        <v>52.11000791065074538693806192696695469269</v>
      </c>
      <c r="E6" s="4">
        <v>32648193.04</v>
      </c>
      <c r="F6" s="4">
        <v>52.15650844900407410086053129211611557441</v>
      </c>
      <c r="G6" s="4">
        <v>1157853.98</v>
      </c>
      <c r="H6" s="4">
        <v>53.5856611900135553184396977245024498099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</row>
    <row r="7" ht="55" customHeight="1">
      <c r="A7" s="3" t="s">
        <v>371</v>
      </c>
      <c r="B7" s="2" t="s">
        <v>204</v>
      </c>
      <c r="C7" s="4">
        <v>10144876.64</v>
      </c>
      <c r="D7" s="4">
        <v>15.63772308694422309522468698174816786709</v>
      </c>
      <c r="E7" s="4">
        <v>9795204.74</v>
      </c>
      <c r="F7" s="4">
        <v>15.64814561576528692664395965576703475363</v>
      </c>
      <c r="G7" s="4">
        <v>349671.9</v>
      </c>
      <c r="H7" s="4">
        <v>16.18286958867499070474665047034035170798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</row>
    <row r="8" ht="55" customHeight="1">
      <c r="A8" s="3" t="s">
        <v>372</v>
      </c>
      <c r="B8" s="2" t="s">
        <v>213</v>
      </c>
      <c r="C8" s="4">
        <v>20471936.08</v>
      </c>
      <c r="D8" s="4">
        <v>31.55627010883617976952547203455759509682</v>
      </c>
      <c r="E8" s="4">
        <v>19701662.02</v>
      </c>
      <c r="F8" s="4">
        <v>31.47402064018035693218841549323630192681</v>
      </c>
      <c r="G8" s="4">
        <v>653227.49</v>
      </c>
      <c r="H8" s="4">
        <v>30.23146922131145397681365180515719848212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117046.57</v>
      </c>
      <c r="P8" s="4">
        <v>100</v>
      </c>
      <c r="Q8" s="4">
        <v>0</v>
      </c>
      <c r="R8" s="4">
        <v>0</v>
      </c>
      <c r="S8" s="4">
        <v>0</v>
      </c>
      <c r="T8" s="4">
        <v>0</v>
      </c>
    </row>
    <row r="9" ht="55" customHeight="1">
      <c r="A9" s="3" t="s">
        <v>373</v>
      </c>
      <c r="B9" s="2" t="s">
        <v>374</v>
      </c>
      <c r="C9" s="4">
        <v>97927.88</v>
      </c>
      <c r="D9" s="4">
        <v>.1509499941964305093770358275924976425449</v>
      </c>
      <c r="E9" s="4">
        <v>97927.88</v>
      </c>
      <c r="F9" s="4">
        <v>.1564428479810611009564215075196881987082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</row>
    <row r="10" ht="55" customHeight="1">
      <c r="A10" s="3" t="s">
        <v>375</v>
      </c>
      <c r="B10" s="2" t="s">
        <v>376</v>
      </c>
      <c r="C10" s="4">
        <v>69000</v>
      </c>
      <c r="D10" s="4">
        <v>.1063593901915747093372742481904268461198</v>
      </c>
      <c r="E10" s="4">
        <v>69000</v>
      </c>
      <c r="F10" s="4">
        <v>.1102296558517678108215258414545325162851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ht="55" customHeight="1">
      <c r="A11" s="3" t="s">
        <v>377</v>
      </c>
      <c r="B11" s="2" t="s">
        <v>378</v>
      </c>
      <c r="C11" s="4">
        <v>5466743.57</v>
      </c>
      <c r="D11" s="4">
        <v>8.42665960056394362962555011045797241421</v>
      </c>
      <c r="E11" s="4">
        <v>5466743.57</v>
      </c>
      <c r="F11" s="4">
        <v>8.73329365726035583973264944000587073562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ht="55" customHeight="1">
      <c r="A12" s="3" t="s">
        <v>379</v>
      </c>
      <c r="B12" s="2" t="s">
        <v>380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ht="55" customHeight="1">
      <c r="A13" s="3" t="s">
        <v>381</v>
      </c>
      <c r="B13" s="2" t="s">
        <v>382</v>
      </c>
      <c r="C13" s="4">
        <v>1482070.53</v>
      </c>
      <c r="D13" s="4">
        <v>2.28452344625657871017521730102807908341</v>
      </c>
      <c r="E13" s="4">
        <v>1432070.53</v>
      </c>
      <c r="F13" s="4">
        <v>2.28777741561389464174090213305055581882</v>
      </c>
      <c r="G13" s="4">
        <v>50000</v>
      </c>
      <c r="H13" s="4">
        <v>2.31400772962811577149131092180131599193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ht="55" customHeight="1">
      <c r="A14" s="3" t="s">
        <v>383</v>
      </c>
      <c r="B14" s="2" t="s">
        <v>384</v>
      </c>
      <c r="C14" s="4">
        <v>2661086.53</v>
      </c>
      <c r="D14" s="4">
        <v>4.10190638518570403632008302573075007478</v>
      </c>
      <c r="E14" s="4">
        <v>2661086.53</v>
      </c>
      <c r="F14" s="4">
        <v>4.2511688752706521458659514600227838628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ht="55" customHeight="1">
      <c r="A15" s="3" t="s">
        <v>385</v>
      </c>
      <c r="B15" s="2" t="s">
        <v>386</v>
      </c>
      <c r="C15" s="4">
        <v>10695107.57</v>
      </c>
      <c r="D15" s="4">
        <v>16.48587129244194817469031152155786903575</v>
      </c>
      <c r="E15" s="4">
        <v>9974833.51</v>
      </c>
      <c r="F15" s="4">
        <v>15.93510818820262539307096511118287079457</v>
      </c>
      <c r="G15" s="4">
        <v>603227.49</v>
      </c>
      <c r="H15" s="4">
        <v>27.91746149168333820532234088335588249019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117046.57</v>
      </c>
      <c r="P15" s="4">
        <v>100</v>
      </c>
      <c r="Q15" s="4">
        <v>117046.57</v>
      </c>
      <c r="R15" s="4">
        <v>0</v>
      </c>
      <c r="S15" s="4">
        <v>0</v>
      </c>
      <c r="T15" s="4">
        <v>0</v>
      </c>
    </row>
    <row r="16" ht="55" customHeight="1">
      <c r="A16" s="3" t="s">
        <v>387</v>
      </c>
      <c r="B16" s="2" t="s">
        <v>301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</row>
    <row r="17" ht="55" customHeight="1">
      <c r="A17" s="3" t="s">
        <v>388</v>
      </c>
      <c r="B17" s="2" t="s">
        <v>303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ht="55" customHeight="1">
      <c r="A18" s="3" t="s">
        <v>389</v>
      </c>
      <c r="B18" s="2" t="s">
        <v>309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</row>
    <row r="19" ht="110" customHeight="1">
      <c r="A19" s="3" t="s">
        <v>390</v>
      </c>
      <c r="B19" s="2" t="s">
        <v>313</v>
      </c>
      <c r="C19" s="4">
        <v>451525</v>
      </c>
      <c r="D19" s="4">
        <v>.6959988935688517483117790567272823433948</v>
      </c>
      <c r="E19" s="4">
        <v>451525</v>
      </c>
      <c r="F19" s="4">
        <v>.7213252950502820403070935588805477451543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</row>
    <row r="20" ht="55" customHeight="1">
      <c r="A20" s="3" t="s">
        <v>391</v>
      </c>
      <c r="B20" s="2" t="s">
        <v>392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</row>
    <row r="21" ht="55" customHeight="1">
      <c r="A21" s="3" t="s">
        <v>393</v>
      </c>
      <c r="B21" s="2" t="s">
        <v>394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ht="55" customHeight="1">
      <c r="A22" s="3" t="s">
        <v>395</v>
      </c>
      <c r="B22" s="2" t="s">
        <v>396</v>
      </c>
      <c r="C22" s="4">
        <v>316914</v>
      </c>
      <c r="D22" s="4">
        <v>.488504054828589962824825088275665703061</v>
      </c>
      <c r="E22" s="4">
        <v>316914</v>
      </c>
      <c r="F22" s="4">
        <v>.5062800167334368695462759495466915632752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ht="55" customHeight="1">
      <c r="A23" s="3" t="s">
        <v>397</v>
      </c>
      <c r="B23" s="2" t="s">
        <v>398</v>
      </c>
      <c r="C23" s="4">
        <v>117578</v>
      </c>
      <c r="D23" s="4">
        <v>.1812394837673184228182323413584638798996</v>
      </c>
      <c r="E23" s="4">
        <v>117578</v>
      </c>
      <c r="F23" s="4">
        <v>.1878345286339008066778748606745075970982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ht="55" customHeight="1">
      <c r="A24" s="3" t="s">
        <v>399</v>
      </c>
      <c r="B24" s="2" t="s">
        <v>400</v>
      </c>
      <c r="C24" s="4">
        <v>17033</v>
      </c>
      <c r="D24" s="4">
        <v>.0262553549729433626687216270931527604342</v>
      </c>
      <c r="E24" s="4">
        <v>17033</v>
      </c>
      <c r="F24" s="4">
        <v>.0272107496829443640829427486593485847809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ht="55" customHeight="1">
      <c r="A25" s="3" t="s">
        <v>401</v>
      </c>
      <c r="B25" s="2" t="s">
        <v>402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ht="55" customHeight="1">
      <c r="A26" s="3" t="s">
        <v>403</v>
      </c>
      <c r="B26" s="2" t="s">
        <v>404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</row>
    <row r="27" ht="55" customHeight="1">
      <c r="A27" s="3" t="s">
        <v>405</v>
      </c>
      <c r="B27" s="2" t="s">
        <v>315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</row>
    <row r="28" ht="55" customHeight="1">
      <c r="A28" s="3" t="s">
        <v>406</v>
      </c>
      <c r="B28" s="2" t="s">
        <v>317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ht="55" customHeight="1">
      <c r="A29" s="3" t="s">
        <v>407</v>
      </c>
      <c r="B29" s="2" t="s">
        <v>319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ht="55" customHeight="1">
      <c r="A30" s="3" t="s">
        <v>408</v>
      </c>
      <c r="B30" s="2" t="s">
        <v>331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ht="55" customHeight="1">
      <c r="A31" s="3" t="s">
        <v>409</v>
      </c>
      <c r="B31" s="2" t="s">
        <v>333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ht="55" customHeight="1">
      <c r="A32" s="3" t="s">
        <v>410</v>
      </c>
      <c r="B32" s="2" t="s">
        <v>335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</row>
    <row r="33" ht="20" customHeight="1">
      <c r="A33" s="22" t="s">
        <v>98</v>
      </c>
      <c r="B33" s="26" t="s">
        <v>99</v>
      </c>
      <c r="C33" s="24">
        <v>64874384.74</v>
      </c>
      <c r="D33" s="26" t="s">
        <v>358</v>
      </c>
      <c r="E33" s="24">
        <v>62596584.8</v>
      </c>
      <c r="F33" s="26" t="s">
        <v>358</v>
      </c>
      <c r="G33" s="24">
        <v>2160753.37</v>
      </c>
      <c r="H33" s="26" t="s">
        <v>358</v>
      </c>
      <c r="I33" s="24">
        <v>0</v>
      </c>
      <c r="J33" s="26" t="s">
        <v>358</v>
      </c>
      <c r="K33" s="24">
        <v>0</v>
      </c>
      <c r="L33" s="26" t="s">
        <v>358</v>
      </c>
      <c r="M33" s="24">
        <v>0</v>
      </c>
      <c r="N33" s="26" t="s">
        <v>358</v>
      </c>
      <c r="O33" s="24">
        <v>117046.57</v>
      </c>
      <c r="P33" s="26" t="s">
        <v>358</v>
      </c>
      <c r="Q33" s="24">
        <v>0</v>
      </c>
      <c r="R33" s="26" t="s">
        <v>358</v>
      </c>
      <c r="S33" s="24">
        <v>0</v>
      </c>
      <c r="T33" s="26" t="s">
        <v>358</v>
      </c>
    </row>
    <row r="34" ht="20" customHeight="1">
</row>
    <row r="35" ht="50" customHeight="1">
      <c r="A35" s="14" t="s">
        <v>411</v>
      </c>
      <c r="B35" s="19"/>
      <c r="C35" s="0"/>
      <c r="D35" s="19"/>
    </row>
    <row r="36" ht="50" customHeight="1">
      <c r="A36" s="0"/>
      <c r="B36" s="17" t="s">
        <v>412</v>
      </c>
      <c r="C36" s="0"/>
      <c r="D36" s="17" t="s">
        <v>413</v>
      </c>
    </row>
    <row r="37" ht="50" customHeight="1">
      <c r="A37" s="14" t="s">
        <v>414</v>
      </c>
      <c r="B37" s="19"/>
      <c r="C37" s="0"/>
      <c r="D37" s="19"/>
    </row>
    <row r="38" ht="50" customHeight="1">
      <c r="A38" s="0"/>
      <c r="B38" s="17" t="s">
        <v>412</v>
      </c>
      <c r="C38" s="0"/>
      <c r="D38" s="17" t="s">
        <v>415</v>
      </c>
    </row>
    <row r="39" ht="20" customHeight="1">
</row>
    <row r="40" ht="20" customHeight="1">
      <c r="A40" s="5" t="s">
        <v>58</v>
      </c>
      <c r="B40" s="5"/>
    </row>
    <row r="41" ht="20" customHeight="1">
      <c r="A41" s="6" t="s">
        <v>60</v>
      </c>
      <c r="B41" s="6"/>
    </row>
    <row r="42" ht="20" customHeight="1">
      <c r="A42" s="6" t="s">
        <v>62</v>
      </c>
      <c r="B42" s="6"/>
    </row>
    <row r="43" ht="20" customHeight="1">
      <c r="A43" s="6" t="s">
        <v>64</v>
      </c>
      <c r="B43" s="6"/>
    </row>
    <row r="44" ht="20" customHeight="1">
      <c r="A44" s="6" t="s">
        <v>66</v>
      </c>
      <c r="B44" s="6"/>
    </row>
    <row r="45" ht="20" customHeight="1">
      <c r="A45" s="6" t="s">
        <v>68</v>
      </c>
      <c r="B45" s="6"/>
    </row>
    <row r="46" ht="20" customHeight="1">
      <c r="A46" s="7" t="s">
        <v>70</v>
      </c>
      <c r="B46" s="7"/>
    </row>
  </sheetData>
  <sheetProtection password="" sheet="1" objects="1" scenarios="1"/>
  <mergeCells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  <mergeCell ref="A40:B40"/>
    <mergeCell ref="A41:B41"/>
    <mergeCell ref="A42:B42"/>
    <mergeCell ref="A43:B43"/>
    <mergeCell ref="A44:B44"/>
    <mergeCell ref="A45:B45"/>
    <mergeCell ref="A46:B46"/>
  </mergeCells>
  <phoneticPr fontId="0" type="noConversion"/>
  <pageMargins left="0.4" right="0.4" top="0.4" bottom="0.4" header="0.1" footer="0.1"/>
  <pageSetup paperSize="9" fitToHeight="0" orientation="landscape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16" width="26.74" customWidth="1"/>
  </cols>
  <sheetData>
    <row r="1" ht="50" customHeight="1">
      <c r="A1" s="8" t="s">
        <v>416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0" customHeight="1">
      <c r="A2" s="15" t="s">
        <v>283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2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21" t="s">
        <v>3</v>
      </c>
      <c r="P4" s="2" t="s">
        <v>4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21" t="s">
        <v>417</v>
      </c>
      <c r="P5" s="2" t="s">
        <v>418</v>
      </c>
    </row>
    <row r="6" ht="30" customHeight="1">
      <c r="A6" s="14" t="s">
        <v>5</v>
      </c>
      <c r="B6" s="14"/>
      <c r="C6" s="14"/>
      <c r="D6" s="19" t="s">
        <v>6</v>
      </c>
      <c r="E6" s="19"/>
      <c r="F6" s="19"/>
      <c r="G6" s="19"/>
      <c r="H6" s="19"/>
      <c r="I6" s="19"/>
      <c r="J6" s="19"/>
      <c r="K6" s="19"/>
      <c r="L6" s="19"/>
      <c r="M6" s="19"/>
      <c r="N6" s="0"/>
      <c r="O6" s="21" t="s">
        <v>7</v>
      </c>
      <c r="P6" s="2" t="s">
        <v>8</v>
      </c>
    </row>
    <row r="7" ht="30" customHeight="1">
      <c r="A7" s="14" t="s">
        <v>9</v>
      </c>
      <c r="B7" s="14"/>
      <c r="C7" s="14"/>
      <c r="D7" s="19" t="s">
        <v>10</v>
      </c>
      <c r="E7" s="19"/>
      <c r="F7" s="19"/>
      <c r="G7" s="19"/>
      <c r="H7" s="19"/>
      <c r="I7" s="19"/>
      <c r="J7" s="19"/>
      <c r="K7" s="19"/>
      <c r="L7" s="19"/>
      <c r="M7" s="19"/>
      <c r="N7" s="0"/>
      <c r="O7" s="21" t="s">
        <v>11</v>
      </c>
      <c r="P7" s="2" t="s">
        <v>12</v>
      </c>
    </row>
    <row r="8" ht="30" customHeight="1">
      <c r="A8" s="14" t="s">
        <v>284</v>
      </c>
      <c r="B8" s="14"/>
      <c r="C8" s="14"/>
      <c r="D8" s="19" t="s">
        <v>285</v>
      </c>
      <c r="E8" s="19"/>
      <c r="F8" s="19"/>
      <c r="G8" s="19"/>
      <c r="H8" s="19"/>
      <c r="I8" s="19"/>
      <c r="J8" s="19"/>
      <c r="K8" s="19"/>
      <c r="L8" s="19"/>
      <c r="M8" s="19"/>
      <c r="N8" s="0"/>
      <c r="O8" s="21" t="s">
        <v>13</v>
      </c>
      <c r="P8" s="2" t="s">
        <v>14</v>
      </c>
    </row>
    <row r="9" ht="30" customHeight="1">
      <c r="A9" s="14" t="s">
        <v>287</v>
      </c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0"/>
      <c r="O9" s="21" t="s">
        <v>15</v>
      </c>
      <c r="P9" s="2" t="s">
        <v>16</v>
      </c>
    </row>
    <row r="10" ht="30" customHeight="1">
      <c r="A10" s="14" t="s">
        <v>288</v>
      </c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0"/>
      <c r="O10" s="21" t="s">
        <v>289</v>
      </c>
      <c r="P10" s="2" t="s">
        <v>290</v>
      </c>
    </row>
    <row r="11" ht="30" customHeight="1">
</row>
    <row r="12" ht="40" customHeight="1">
      <c r="A12" s="2" t="s">
        <v>135</v>
      </c>
      <c r="B12" s="2" t="s">
        <v>74</v>
      </c>
      <c r="C12" s="2" t="s">
        <v>419</v>
      </c>
      <c r="D12" s="2"/>
      <c r="E12" s="2" t="s">
        <v>420</v>
      </c>
      <c r="F12" s="2"/>
      <c r="G12" s="2"/>
      <c r="H12" s="2"/>
      <c r="I12" s="2"/>
      <c r="J12" s="2"/>
      <c r="K12" s="2"/>
      <c r="L12" s="2" t="s">
        <v>421</v>
      </c>
      <c r="M12" s="2"/>
      <c r="N12" s="2"/>
      <c r="O12" s="2"/>
      <c r="P12" s="2"/>
    </row>
    <row r="13" ht="40" customHeight="1">
      <c r="A13" s="2"/>
      <c r="B13" s="2"/>
      <c r="C13" s="2" t="s">
        <v>80</v>
      </c>
      <c r="D13" s="2" t="s">
        <v>422</v>
      </c>
      <c r="E13" s="2" t="s">
        <v>80</v>
      </c>
      <c r="F13" s="2" t="s">
        <v>423</v>
      </c>
      <c r="G13" s="2"/>
      <c r="H13" s="2"/>
      <c r="I13" s="2"/>
      <c r="J13" s="2"/>
      <c r="K13" s="2"/>
      <c r="L13" s="2" t="s">
        <v>80</v>
      </c>
      <c r="M13" s="2" t="s">
        <v>186</v>
      </c>
      <c r="N13" s="2"/>
      <c r="O13" s="2"/>
      <c r="P13" s="2"/>
    </row>
    <row r="14" ht="40" customHeight="1">
      <c r="A14" s="2"/>
      <c r="B14" s="2"/>
      <c r="C14" s="2"/>
      <c r="D14" s="2"/>
      <c r="E14" s="2"/>
      <c r="F14" s="2" t="s">
        <v>424</v>
      </c>
      <c r="G14" s="2" t="s">
        <v>425</v>
      </c>
      <c r="H14" s="2" t="s">
        <v>426</v>
      </c>
      <c r="I14" s="2" t="s">
        <v>427</v>
      </c>
      <c r="J14" s="2" t="s">
        <v>428</v>
      </c>
      <c r="K14" s="2" t="s">
        <v>429</v>
      </c>
      <c r="L14" s="2"/>
      <c r="M14" s="2" t="s">
        <v>430</v>
      </c>
      <c r="N14" s="2" t="s">
        <v>431</v>
      </c>
      <c r="O14" s="2" t="s">
        <v>432</v>
      </c>
      <c r="P14" s="2" t="s">
        <v>433</v>
      </c>
    </row>
    <row r="15" ht="20" customHeight="1">
      <c r="A15" s="2" t="s">
        <v>17</v>
      </c>
      <c r="B15" s="2" t="s">
        <v>19</v>
      </c>
      <c r="C15" s="2" t="s">
        <v>22</v>
      </c>
      <c r="D15" s="2" t="s">
        <v>24</v>
      </c>
      <c r="E15" s="2" t="s">
        <v>27</v>
      </c>
      <c r="F15" s="2" t="s">
        <v>30</v>
      </c>
      <c r="G15" s="2" t="s">
        <v>32</v>
      </c>
      <c r="H15" s="2" t="s">
        <v>35</v>
      </c>
      <c r="I15" s="2" t="s">
        <v>38</v>
      </c>
      <c r="J15" s="2" t="s">
        <v>41</v>
      </c>
      <c r="K15" s="2" t="s">
        <v>43</v>
      </c>
      <c r="L15" s="2" t="s">
        <v>45</v>
      </c>
      <c r="M15" s="2" t="s">
        <v>47</v>
      </c>
      <c r="N15" s="2" t="s">
        <v>50</v>
      </c>
      <c r="O15" s="2" t="s">
        <v>52</v>
      </c>
      <c r="P15" s="2" t="s">
        <v>54</v>
      </c>
    </row>
    <row r="16" ht="55" customHeight="1">
      <c r="A16" s="3" t="s">
        <v>153</v>
      </c>
      <c r="B16" s="2" t="s">
        <v>84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2845000</v>
      </c>
      <c r="M16" s="4">
        <v>2845000</v>
      </c>
      <c r="N16" s="4">
        <v>0</v>
      </c>
      <c r="O16" s="4">
        <v>0</v>
      </c>
      <c r="P16" s="4">
        <v>0</v>
      </c>
    </row>
    <row r="17" ht="55" customHeight="1">
      <c r="A17" s="3" t="s">
        <v>154</v>
      </c>
      <c r="B17" s="2" t="s">
        <v>93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ht="55" customHeight="1">
      <c r="A18" s="3" t="s">
        <v>155</v>
      </c>
      <c r="B18" s="2" t="s">
        <v>156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859190</v>
      </c>
      <c r="M18" s="4">
        <v>859190</v>
      </c>
      <c r="N18" s="4">
        <v>0</v>
      </c>
      <c r="O18" s="4">
        <v>0</v>
      </c>
      <c r="P18" s="4">
        <v>0</v>
      </c>
    </row>
    <row r="19" ht="55" customHeight="1">
      <c r="A19" s="3" t="s">
        <v>157</v>
      </c>
      <c r="B19" s="2" t="s">
        <v>158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ht="55" customHeight="1">
      <c r="A20" s="3" t="s">
        <v>159</v>
      </c>
      <c r="B20" s="2" t="s">
        <v>160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859190</v>
      </c>
      <c r="M20" s="4">
        <v>859190</v>
      </c>
      <c r="N20" s="4">
        <v>0</v>
      </c>
      <c r="O20" s="4">
        <v>0</v>
      </c>
      <c r="P20" s="4">
        <v>0</v>
      </c>
    </row>
    <row r="21" ht="55" customHeight="1">
      <c r="A21" s="3" t="s">
        <v>161</v>
      </c>
      <c r="B21" s="2" t="s">
        <v>162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ht="55" customHeight="1">
      <c r="A22" s="3" t="s">
        <v>163</v>
      </c>
      <c r="B22" s="2" t="s">
        <v>164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ht="55" customHeight="1">
      <c r="A23" s="3" t="s">
        <v>434</v>
      </c>
      <c r="B23" s="2" t="s">
        <v>166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ht="55" customHeight="1">
      <c r="A24" s="3" t="s">
        <v>167</v>
      </c>
      <c r="B24" s="2" t="s">
        <v>168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ht="55" customHeight="1">
      <c r="A25" s="3" t="s">
        <v>169</v>
      </c>
      <c r="B25" s="2" t="s">
        <v>170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ht="55" customHeight="1">
      <c r="A26" s="3" t="s">
        <v>171</v>
      </c>
      <c r="B26" s="2" t="s">
        <v>172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ht="55" customHeight="1">
      <c r="A27" s="3" t="s">
        <v>173</v>
      </c>
      <c r="B27" s="2" t="s">
        <v>174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ht="55" customHeight="1">
      <c r="A28" s="3" t="s">
        <v>175</v>
      </c>
      <c r="B28" s="2" t="s">
        <v>176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ht="55" customHeight="1">
      <c r="A29" s="3" t="s">
        <v>177</v>
      </c>
      <c r="B29" s="2" t="s">
        <v>178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ht="20" customHeight="1">
      <c r="A30" s="22" t="s">
        <v>98</v>
      </c>
      <c r="B30" s="26" t="s">
        <v>99</v>
      </c>
      <c r="C30" s="24">
        <v>0</v>
      </c>
      <c r="D30" s="26" t="s">
        <v>112</v>
      </c>
      <c r="E30" s="26" t="s">
        <v>112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/>
      <c r="L30" s="24">
        <v>3704190</v>
      </c>
      <c r="M30" s="24">
        <v>3704190</v>
      </c>
      <c r="N30" s="24">
        <v>0</v>
      </c>
      <c r="O30" s="24">
        <v>0</v>
      </c>
      <c r="P30" s="24">
        <v>0</v>
      </c>
    </row>
    <row r="31" ht="15" customHeight="1">
</row>
    <row r="32" ht="40" customHeight="1">
      <c r="A32" s="14" t="s">
        <v>411</v>
      </c>
      <c r="B32" s="19"/>
      <c r="C32" s="0"/>
      <c r="D32" s="19"/>
    </row>
    <row r="33" ht="20" customHeight="1">
      <c r="A33" s="0"/>
      <c r="B33" s="15" t="s">
        <v>412</v>
      </c>
      <c r="C33" s="0"/>
      <c r="D33" s="15" t="s">
        <v>413</v>
      </c>
    </row>
    <row r="34" ht="40" customHeight="1">
      <c r="A34" s="14" t="s">
        <v>414</v>
      </c>
      <c r="B34" s="19"/>
      <c r="C34" s="0"/>
      <c r="D34" s="19"/>
    </row>
    <row r="35" ht="20" customHeight="1">
      <c r="A35" s="0"/>
      <c r="B35" s="15" t="s">
        <v>412</v>
      </c>
      <c r="C35" s="0"/>
      <c r="D35" s="15" t="s">
        <v>415</v>
      </c>
    </row>
    <row r="36" ht="20" customHeight="1">
      <c r="A36" s="14" t="s">
        <v>435</v>
      </c>
      <c r="B36" s="14"/>
    </row>
    <row r="37" ht="20" customHeight="1">
</row>
    <row r="38" ht="20" customHeight="1">
      <c r="A38" s="5" t="s">
        <v>58</v>
      </c>
      <c r="B38" s="5"/>
      <c r="C38" s="5"/>
      <c r="D38" s="5"/>
    </row>
    <row r="39" ht="20" customHeight="1">
      <c r="A39" s="6" t="s">
        <v>60</v>
      </c>
      <c r="B39" s="6"/>
      <c r="C39" s="6"/>
      <c r="D39" s="6"/>
    </row>
    <row r="40" ht="20" customHeight="1">
      <c r="A40" s="6" t="s">
        <v>62</v>
      </c>
      <c r="B40" s="6"/>
      <c r="C40" s="6"/>
      <c r="D40" s="6"/>
    </row>
    <row r="41" ht="20" customHeight="1">
      <c r="A41" s="6" t="s">
        <v>64</v>
      </c>
      <c r="B41" s="6"/>
      <c r="C41" s="6"/>
      <c r="D41" s="6"/>
    </row>
    <row r="42" ht="20" customHeight="1">
      <c r="A42" s="6" t="s">
        <v>66</v>
      </c>
      <c r="B42" s="6"/>
      <c r="C42" s="6"/>
      <c r="D42" s="6"/>
    </row>
    <row r="43" ht="20" customHeight="1">
      <c r="A43" s="6" t="s">
        <v>68</v>
      </c>
      <c r="B43" s="6"/>
      <c r="C43" s="6"/>
      <c r="D43" s="6"/>
    </row>
    <row r="44" ht="20" customHeight="1">
      <c r="A44" s="7" t="s">
        <v>70</v>
      </c>
      <c r="B44" s="7"/>
      <c r="C44" s="7"/>
      <c r="D44" s="7"/>
    </row>
  </sheetData>
  <sheetProtection password="" sheet="1" objects="1" scenarios="1"/>
  <mergeCells>
    <mergeCell ref="A1:P1"/>
    <mergeCell ref="A2:P2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36:B36"/>
    <mergeCell ref="A38:D38"/>
    <mergeCell ref="A39:D39"/>
    <mergeCell ref="A40:D40"/>
    <mergeCell ref="A41:D41"/>
    <mergeCell ref="A42:D42"/>
    <mergeCell ref="A43:D43"/>
    <mergeCell ref="A44:D44"/>
  </mergeCells>
  <phoneticPr fontId="0" type="noConversion"/>
  <pageMargins left="0.4" right="0.4" top="0.4" bottom="0.4" header="0.1" footer="0.1"/>
  <pageSetup paperSize="9" fitToHeight="0" orientation="landscape" verticalDpi="0" r:id="rId14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38.20" customWidth="1"/>
    <col min="3" max="17" width="24.83" customWidth="1"/>
  </cols>
  <sheetData>
    <row r="1" ht="50" customHeight="1">
      <c r="A1" s="8" t="s">
        <v>436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50" customHeight="1">
      <c r="A2" s="8" t="s">
        <v>437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0" customHeight="1">
      <c r="A3" s="2" t="s">
        <v>438</v>
      </c>
      <c r="B3" s="2" t="s">
        <v>439</v>
      </c>
      <c r="C3" s="2" t="s">
        <v>440</v>
      </c>
      <c r="D3" s="2" t="s">
        <v>441</v>
      </c>
      <c r="E3" s="2" t="s">
        <v>442</v>
      </c>
      <c r="F3" s="2" t="s">
        <v>443</v>
      </c>
      <c r="G3" s="2" t="s">
        <v>444</v>
      </c>
      <c r="H3" s="2"/>
      <c r="I3" s="2" t="s">
        <v>74</v>
      </c>
      <c r="J3" s="2" t="s">
        <v>445</v>
      </c>
      <c r="K3" s="2"/>
      <c r="L3" s="2"/>
      <c r="M3" s="2"/>
      <c r="N3" s="2" t="s">
        <v>446</v>
      </c>
      <c r="O3" s="2"/>
      <c r="P3" s="2"/>
      <c r="Q3" s="2"/>
    </row>
    <row r="4" ht="30" customHeight="1">
      <c r="A4" s="2"/>
      <c r="B4" s="2"/>
      <c r="C4" s="2"/>
      <c r="D4" s="2"/>
      <c r="E4" s="2"/>
      <c r="F4" s="2"/>
      <c r="G4" s="2" t="s">
        <v>81</v>
      </c>
      <c r="H4" s="2" t="s">
        <v>82</v>
      </c>
      <c r="I4" s="2"/>
      <c r="J4" s="2" t="s">
        <v>80</v>
      </c>
      <c r="K4" s="2" t="s">
        <v>186</v>
      </c>
      <c r="L4" s="2"/>
      <c r="M4" s="2"/>
      <c r="N4" s="2" t="s">
        <v>80</v>
      </c>
      <c r="O4" s="2" t="s">
        <v>186</v>
      </c>
      <c r="P4" s="2"/>
      <c r="Q4" s="2"/>
    </row>
    <row r="5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 t="s">
        <v>447</v>
      </c>
      <c r="L5" s="2"/>
      <c r="M5" s="2" t="s">
        <v>448</v>
      </c>
      <c r="N5" s="2"/>
      <c r="O5" s="2" t="s">
        <v>449</v>
      </c>
      <c r="P5" s="2" t="s">
        <v>450</v>
      </c>
      <c r="Q5" s="2" t="s">
        <v>451</v>
      </c>
    </row>
    <row r="6" ht="4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 t="s">
        <v>452</v>
      </c>
      <c r="L6" s="2" t="s">
        <v>453</v>
      </c>
      <c r="M6" s="2"/>
      <c r="N6" s="2"/>
      <c r="O6" s="2"/>
      <c r="P6" s="2"/>
      <c r="Q6" s="2"/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  <c r="O7" s="2" t="s">
        <v>52</v>
      </c>
      <c r="P7" s="2" t="s">
        <v>54</v>
      </c>
      <c r="Q7" s="2" t="s">
        <v>55</v>
      </c>
    </row>
    <row r="8" ht="30" customHeight="1">
      <c r="A8" s="25" t="s">
        <v>454</v>
      </c>
      <c r="B8" s="26" t="s">
        <v>112</v>
      </c>
      <c r="C8" s="26" t="s">
        <v>112</v>
      </c>
      <c r="D8" s="26" t="s">
        <v>112</v>
      </c>
      <c r="E8" s="26"/>
      <c r="F8" s="26" t="s">
        <v>112</v>
      </c>
      <c r="G8" s="26" t="s">
        <v>455</v>
      </c>
      <c r="H8" s="26" t="s">
        <v>456</v>
      </c>
      <c r="I8" s="26" t="s">
        <v>84</v>
      </c>
      <c r="J8" s="24">
        <v>56.7</v>
      </c>
      <c r="K8" s="24">
        <v>56.7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ht="30" customHeight="1">
      <c r="A9" s="3" t="s">
        <v>186</v>
      </c>
      <c r="B9" s="2"/>
      <c r="C9" s="2"/>
      <c r="D9" s="2"/>
      <c r="E9" s="2"/>
      <c r="F9" s="2"/>
      <c r="G9" s="2"/>
      <c r="H9" s="2"/>
      <c r="I9" s="2" t="s">
        <v>457</v>
      </c>
      <c r="J9" s="2"/>
      <c r="K9" s="2"/>
      <c r="L9" s="2"/>
      <c r="M9" s="2"/>
      <c r="N9" s="2"/>
      <c r="O9" s="2"/>
      <c r="P9" s="2"/>
      <c r="Q9" s="2"/>
    </row>
    <row r="10" ht="30" customHeight="1">
      <c r="A10" s="3" t="s">
        <v>458</v>
      </c>
      <c r="B10" s="3" t="s">
        <v>459</v>
      </c>
      <c r="C10" s="2" t="s">
        <v>460</v>
      </c>
      <c r="D10" s="2"/>
      <c r="E10" s="2"/>
      <c r="F10" s="2" t="s">
        <v>461</v>
      </c>
      <c r="G10" s="2" t="s">
        <v>455</v>
      </c>
      <c r="H10" s="2" t="s">
        <v>456</v>
      </c>
      <c r="I10" s="2"/>
      <c r="J10" s="4">
        <v>56.7</v>
      </c>
      <c r="K10" s="4">
        <v>56.7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30" customHeight="1">
      <c r="A11" s="25" t="s">
        <v>462</v>
      </c>
      <c r="B11" s="26" t="s">
        <v>112</v>
      </c>
      <c r="C11" s="26" t="s">
        <v>112</v>
      </c>
      <c r="D11" s="26" t="s">
        <v>112</v>
      </c>
      <c r="E11" s="26"/>
      <c r="F11" s="26" t="s">
        <v>112</v>
      </c>
      <c r="G11" s="26" t="s">
        <v>463</v>
      </c>
      <c r="H11" s="26" t="s">
        <v>464</v>
      </c>
      <c r="I11" s="26" t="s">
        <v>93</v>
      </c>
      <c r="J11" s="24">
        <v>962.5</v>
      </c>
      <c r="K11" s="24">
        <v>962.5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ht="30" customHeight="1">
      <c r="A12" s="3" t="s">
        <v>186</v>
      </c>
      <c r="B12" s="2"/>
      <c r="C12" s="2"/>
      <c r="D12" s="2"/>
      <c r="E12" s="2"/>
      <c r="F12" s="2"/>
      <c r="G12" s="2"/>
      <c r="H12" s="2"/>
      <c r="I12" s="2" t="s">
        <v>465</v>
      </c>
      <c r="J12" s="2"/>
      <c r="K12" s="2"/>
      <c r="L12" s="2"/>
      <c r="M12" s="2"/>
      <c r="N12" s="2"/>
      <c r="O12" s="2"/>
      <c r="P12" s="2"/>
      <c r="Q12" s="2"/>
    </row>
    <row r="13" ht="30" customHeight="1">
      <c r="A13" s="3" t="s">
        <v>466</v>
      </c>
      <c r="B13" s="3" t="s">
        <v>459</v>
      </c>
      <c r="C13" s="2" t="s">
        <v>467</v>
      </c>
      <c r="D13" s="2"/>
      <c r="E13" s="2"/>
      <c r="F13" s="2" t="s">
        <v>468</v>
      </c>
      <c r="G13" s="2" t="s">
        <v>463</v>
      </c>
      <c r="H13" s="2" t="s">
        <v>464</v>
      </c>
      <c r="I13" s="2"/>
      <c r="J13" s="4">
        <v>195</v>
      </c>
      <c r="K13" s="4">
        <v>195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</row>
    <row r="14" ht="30" customHeight="1">
      <c r="A14" s="3" t="s">
        <v>469</v>
      </c>
      <c r="B14" s="3" t="s">
        <v>459</v>
      </c>
      <c r="C14" s="2" t="s">
        <v>470</v>
      </c>
      <c r="D14" s="2"/>
      <c r="E14" s="2"/>
      <c r="F14" s="2" t="s">
        <v>461</v>
      </c>
      <c r="G14" s="2" t="s">
        <v>463</v>
      </c>
      <c r="H14" s="2" t="s">
        <v>464</v>
      </c>
      <c r="I14" s="2"/>
      <c r="J14" s="4">
        <v>41.2</v>
      </c>
      <c r="K14" s="4">
        <v>41.2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ht="30" customHeight="1">
      <c r="A15" s="3" t="s">
        <v>471</v>
      </c>
      <c r="B15" s="3" t="s">
        <v>459</v>
      </c>
      <c r="C15" s="2" t="s">
        <v>472</v>
      </c>
      <c r="D15" s="2"/>
      <c r="E15" s="2"/>
      <c r="F15" s="2" t="s">
        <v>473</v>
      </c>
      <c r="G15" s="2" t="s">
        <v>463</v>
      </c>
      <c r="H15" s="2" t="s">
        <v>464</v>
      </c>
      <c r="I15" s="2"/>
      <c r="J15" s="4">
        <v>221.3</v>
      </c>
      <c r="K15" s="4">
        <v>221.3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</row>
    <row r="16" ht="30" customHeight="1">
      <c r="A16" s="3" t="s">
        <v>474</v>
      </c>
      <c r="B16" s="3" t="s">
        <v>459</v>
      </c>
      <c r="C16" s="2" t="s">
        <v>475</v>
      </c>
      <c r="D16" s="2"/>
      <c r="E16" s="2"/>
      <c r="F16" s="2" t="s">
        <v>461</v>
      </c>
      <c r="G16" s="2" t="s">
        <v>463</v>
      </c>
      <c r="H16" s="2" t="s">
        <v>464</v>
      </c>
      <c r="I16" s="2"/>
      <c r="J16" s="4">
        <v>505</v>
      </c>
      <c r="K16" s="4">
        <v>505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ht="30" customHeight="1">
      <c r="A17" s="25" t="s">
        <v>476</v>
      </c>
      <c r="B17" s="26" t="s">
        <v>112</v>
      </c>
      <c r="C17" s="26" t="s">
        <v>112</v>
      </c>
      <c r="D17" s="26" t="s">
        <v>112</v>
      </c>
      <c r="E17" s="26"/>
      <c r="F17" s="26" t="s">
        <v>112</v>
      </c>
      <c r="G17" s="26" t="s">
        <v>477</v>
      </c>
      <c r="H17" s="26" t="s">
        <v>478</v>
      </c>
      <c r="I17" s="26" t="s">
        <v>156</v>
      </c>
      <c r="J17" s="24">
        <v>2653.4</v>
      </c>
      <c r="K17" s="24">
        <v>2653.4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ht="30" customHeight="1">
      <c r="A18" s="3" t="s">
        <v>186</v>
      </c>
      <c r="B18" s="2"/>
      <c r="C18" s="2"/>
      <c r="D18" s="2"/>
      <c r="E18" s="2"/>
      <c r="F18" s="2"/>
      <c r="G18" s="2"/>
      <c r="H18" s="2"/>
      <c r="I18" s="2" t="s">
        <v>479</v>
      </c>
      <c r="J18" s="2"/>
      <c r="K18" s="2"/>
      <c r="L18" s="2"/>
      <c r="M18" s="2"/>
      <c r="N18" s="2"/>
      <c r="O18" s="2"/>
      <c r="P18" s="2"/>
      <c r="Q18" s="2"/>
    </row>
    <row r="19" ht="30" customHeight="1">
      <c r="A19" s="3" t="s">
        <v>480</v>
      </c>
      <c r="B19" s="3" t="s">
        <v>459</v>
      </c>
      <c r="C19" s="2" t="s">
        <v>481</v>
      </c>
      <c r="D19" s="2"/>
      <c r="E19" s="2"/>
      <c r="F19" s="2" t="s">
        <v>461</v>
      </c>
      <c r="G19" s="2" t="s">
        <v>477</v>
      </c>
      <c r="H19" s="2" t="s">
        <v>478</v>
      </c>
      <c r="I19" s="2"/>
      <c r="J19" s="4">
        <v>546</v>
      </c>
      <c r="K19" s="4">
        <v>546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</row>
    <row r="20" ht="30" customHeight="1">
      <c r="A20" s="3" t="s">
        <v>482</v>
      </c>
      <c r="B20" s="3" t="s">
        <v>459</v>
      </c>
      <c r="C20" s="2" t="s">
        <v>483</v>
      </c>
      <c r="D20" s="2"/>
      <c r="E20" s="2"/>
      <c r="F20" s="2" t="s">
        <v>484</v>
      </c>
      <c r="G20" s="2" t="s">
        <v>477</v>
      </c>
      <c r="H20" s="2" t="s">
        <v>478</v>
      </c>
      <c r="I20" s="2"/>
      <c r="J20" s="4">
        <v>2107.4</v>
      </c>
      <c r="K20" s="4">
        <v>2107.4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</row>
    <row r="21" ht="30" customHeight="1">
      <c r="A21" s="25" t="s">
        <v>485</v>
      </c>
      <c r="B21" s="26" t="s">
        <v>112</v>
      </c>
      <c r="C21" s="26" t="s">
        <v>112</v>
      </c>
      <c r="D21" s="26" t="s">
        <v>112</v>
      </c>
      <c r="E21" s="26"/>
      <c r="F21" s="26" t="s">
        <v>112</v>
      </c>
      <c r="G21" s="26" t="s">
        <v>486</v>
      </c>
      <c r="H21" s="26" t="s">
        <v>487</v>
      </c>
      <c r="I21" s="26" t="s">
        <v>172</v>
      </c>
      <c r="J21" s="24">
        <v>5994.6</v>
      </c>
      <c r="K21" s="24">
        <v>5994.6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ht="30" customHeight="1">
      <c r="A22" s="3" t="s">
        <v>186</v>
      </c>
      <c r="B22" s="2"/>
      <c r="C22" s="2"/>
      <c r="D22" s="2"/>
      <c r="E22" s="2"/>
      <c r="F22" s="2"/>
      <c r="G22" s="2"/>
      <c r="H22" s="2"/>
      <c r="I22" s="2" t="s">
        <v>488</v>
      </c>
      <c r="J22" s="2"/>
      <c r="K22" s="2"/>
      <c r="L22" s="2"/>
      <c r="M22" s="2"/>
      <c r="N22" s="2"/>
      <c r="O22" s="2"/>
      <c r="P22" s="2"/>
      <c r="Q22" s="2"/>
    </row>
    <row r="23" ht="30" customHeight="1">
      <c r="A23" s="3" t="s">
        <v>489</v>
      </c>
      <c r="B23" s="3" t="s">
        <v>459</v>
      </c>
      <c r="C23" s="2" t="s">
        <v>490</v>
      </c>
      <c r="D23" s="2" t="s">
        <v>491</v>
      </c>
      <c r="E23" s="2"/>
      <c r="F23" s="2" t="s">
        <v>492</v>
      </c>
      <c r="G23" s="2" t="s">
        <v>486</v>
      </c>
      <c r="H23" s="2" t="s">
        <v>487</v>
      </c>
      <c r="I23" s="2"/>
      <c r="J23" s="4">
        <v>2354.6</v>
      </c>
      <c r="K23" s="4">
        <v>2354.6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</row>
    <row r="24" ht="30" customHeight="1">
      <c r="A24" s="3" t="s">
        <v>493</v>
      </c>
      <c r="B24" s="3" t="s">
        <v>459</v>
      </c>
      <c r="C24" s="2" t="s">
        <v>494</v>
      </c>
      <c r="D24" s="2" t="s">
        <v>491</v>
      </c>
      <c r="E24" s="2"/>
      <c r="F24" s="2" t="s">
        <v>461</v>
      </c>
      <c r="G24" s="2" t="s">
        <v>486</v>
      </c>
      <c r="H24" s="2" t="s">
        <v>487</v>
      </c>
      <c r="I24" s="2"/>
      <c r="J24" s="4">
        <v>2450.3</v>
      </c>
      <c r="K24" s="4">
        <v>2450.3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</row>
    <row r="25" ht="30" customHeight="1">
      <c r="A25" s="3" t="s">
        <v>495</v>
      </c>
      <c r="B25" s="3" t="s">
        <v>459</v>
      </c>
      <c r="C25" s="2" t="s">
        <v>496</v>
      </c>
      <c r="D25" s="2"/>
      <c r="E25" s="2"/>
      <c r="F25" s="2" t="s">
        <v>461</v>
      </c>
      <c r="G25" s="2" t="s">
        <v>486</v>
      </c>
      <c r="H25" s="2" t="s">
        <v>487</v>
      </c>
      <c r="I25" s="2"/>
      <c r="J25" s="4">
        <v>416.3</v>
      </c>
      <c r="K25" s="4">
        <v>416.3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</row>
    <row r="26" ht="30" customHeight="1">
      <c r="A26" s="3" t="s">
        <v>497</v>
      </c>
      <c r="B26" s="3" t="s">
        <v>459</v>
      </c>
      <c r="C26" s="2" t="s">
        <v>498</v>
      </c>
      <c r="D26" s="2"/>
      <c r="E26" s="2"/>
      <c r="F26" s="2" t="s">
        <v>461</v>
      </c>
      <c r="G26" s="2" t="s">
        <v>486</v>
      </c>
      <c r="H26" s="2" t="s">
        <v>487</v>
      </c>
      <c r="I26" s="2"/>
      <c r="J26" s="4">
        <v>88.3</v>
      </c>
      <c r="K26" s="4">
        <v>88.3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</row>
    <row r="27" ht="30" customHeight="1">
      <c r="A27" s="3" t="s">
        <v>499</v>
      </c>
      <c r="B27" s="3" t="s">
        <v>459</v>
      </c>
      <c r="C27" s="2" t="s">
        <v>500</v>
      </c>
      <c r="D27" s="2"/>
      <c r="E27" s="2"/>
      <c r="F27" s="2" t="s">
        <v>461</v>
      </c>
      <c r="G27" s="2" t="s">
        <v>486</v>
      </c>
      <c r="H27" s="2" t="s">
        <v>487</v>
      </c>
      <c r="I27" s="2"/>
      <c r="J27" s="4">
        <v>48.7</v>
      </c>
      <c r="K27" s="4">
        <v>48.7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</row>
    <row r="28" ht="30" customHeight="1">
      <c r="A28" s="3" t="s">
        <v>501</v>
      </c>
      <c r="B28" s="3" t="s">
        <v>502</v>
      </c>
      <c r="C28" s="2" t="s">
        <v>503</v>
      </c>
      <c r="D28" s="2"/>
      <c r="E28" s="2"/>
      <c r="F28" s="2" t="s">
        <v>504</v>
      </c>
      <c r="G28" s="2" t="s">
        <v>486</v>
      </c>
      <c r="H28" s="2" t="s">
        <v>487</v>
      </c>
      <c r="I28" s="2"/>
      <c r="J28" s="4">
        <v>98</v>
      </c>
      <c r="K28" s="4">
        <v>98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</row>
    <row r="29" ht="30" customHeight="1">
      <c r="A29" s="3" t="s">
        <v>505</v>
      </c>
      <c r="B29" s="3" t="s">
        <v>459</v>
      </c>
      <c r="C29" s="2" t="s">
        <v>506</v>
      </c>
      <c r="D29" s="2" t="s">
        <v>491</v>
      </c>
      <c r="E29" s="2"/>
      <c r="F29" s="2" t="s">
        <v>507</v>
      </c>
      <c r="G29" s="2" t="s">
        <v>486</v>
      </c>
      <c r="H29" s="2" t="s">
        <v>487</v>
      </c>
      <c r="I29" s="2"/>
      <c r="J29" s="4">
        <v>39.2</v>
      </c>
      <c r="K29" s="4">
        <v>39.2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</row>
    <row r="30" ht="30" customHeight="1">
      <c r="A30" s="3" t="s">
        <v>508</v>
      </c>
      <c r="B30" s="3" t="s">
        <v>459</v>
      </c>
      <c r="C30" s="2" t="s">
        <v>509</v>
      </c>
      <c r="D30" s="2" t="s">
        <v>491</v>
      </c>
      <c r="E30" s="2"/>
      <c r="F30" s="2" t="s">
        <v>461</v>
      </c>
      <c r="G30" s="2" t="s">
        <v>486</v>
      </c>
      <c r="H30" s="2" t="s">
        <v>487</v>
      </c>
      <c r="I30" s="2"/>
      <c r="J30" s="4">
        <v>452.3</v>
      </c>
      <c r="K30" s="4">
        <v>452.3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</row>
    <row r="31" ht="30" customHeight="1">
      <c r="A31" s="3" t="s">
        <v>510</v>
      </c>
      <c r="B31" s="3" t="s">
        <v>459</v>
      </c>
      <c r="C31" s="2" t="s">
        <v>511</v>
      </c>
      <c r="D31" s="2" t="s">
        <v>491</v>
      </c>
      <c r="E31" s="2"/>
      <c r="F31" s="2" t="s">
        <v>507</v>
      </c>
      <c r="G31" s="2" t="s">
        <v>486</v>
      </c>
      <c r="H31" s="2" t="s">
        <v>487</v>
      </c>
      <c r="I31" s="2"/>
      <c r="J31" s="4">
        <v>46.9</v>
      </c>
      <c r="K31" s="4">
        <v>46.9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</row>
    <row r="32" ht="20" customHeight="1">
      <c r="A32" s="0"/>
      <c r="B32" s="0"/>
      <c r="C32" s="0"/>
      <c r="D32" s="0"/>
      <c r="E32" s="0"/>
      <c r="F32" s="0"/>
      <c r="G32" s="0"/>
      <c r="H32" s="22" t="s">
        <v>98</v>
      </c>
      <c r="I32" s="26" t="s">
        <v>99</v>
      </c>
      <c r="J32" s="24">
        <f>VLOOKUP("1000",$I:$Z,2,0) + VLOOKUP("2000",$I:$Z,2,0) + VLOOKUP("3000",$I:$Z,2,0) + VLOOKUP("4000",$I:$Z,2,0)</f>
      </c>
      <c r="K32" s="24">
        <f>VLOOKUP("1000",$I:$Z,3,0) + VLOOKUP("2000",$I:$Z,3,0) + VLOOKUP("3000",$I:$Z,3,0) + VLOOKUP("4000",$I:$Z,3,0)</f>
      </c>
      <c r="L32" s="24">
        <f>VLOOKUP("1000",$I:$Z,4,0) + VLOOKUP("2000",$I:$Z,4,0) + VLOOKUP("3000",$I:$Z,4,0) + VLOOKUP("4000",$I:$Z,4,0)</f>
      </c>
      <c r="M32" s="24">
        <f>VLOOKUP("1000",$I:$Z,5,0) + VLOOKUP("2000",$I:$Z,5,0) + VLOOKUP("3000",$I:$Z,5,0) + VLOOKUP("4000",$I:$Z,5,0)</f>
      </c>
      <c r="N32" s="24">
        <f>VLOOKUP("1000",$I:$Z,6,0) + VLOOKUP("2000",$I:$Z,6,0) + VLOOKUP("3000",$I:$Z,6,0) + VLOOKUP("4000",$I:$Z,6,0)</f>
      </c>
      <c r="O32" s="24">
        <f>VLOOKUP("1000",$I:$Z,7,0) + VLOOKUP("2000",$I:$Z,7,0) + VLOOKUP("3000",$I:$Z,7,0) + VLOOKUP("4000",$I:$Z,7,0)</f>
      </c>
      <c r="P32" s="24">
        <f>VLOOKUP("1000",$I:$Z,8,0) + VLOOKUP("2000",$I:$Z,8,0) + VLOOKUP("3000",$I:$Z,8,0) + VLOOKUP("4000",$I:$Z,8,0)</f>
      </c>
      <c r="Q32" s="24">
        <f>VLOOKUP("1000",$I:$Z,9,0) + VLOOKUP("2000",$I:$Z,9,0) + VLOOKUP("3000",$I:$Z,9,0) + VLOOKUP("4000",$I:$Z,9,0)</f>
      </c>
    </row>
  </sheetData>
  <sheetProtection password="" sheet="1" objects="1" scenarios="1"/>
  <mergeCells>
    <mergeCell ref="A1:Q1"/>
    <mergeCell ref="A2:Q2"/>
    <mergeCell ref="A3:A6"/>
    <mergeCell ref="B3:B6"/>
    <mergeCell ref="C3:C6"/>
    <mergeCell ref="D3:D6"/>
    <mergeCell ref="E3:E6"/>
    <mergeCell ref="F3:F6"/>
    <mergeCell ref="G3:H3"/>
    <mergeCell ref="I3:I6"/>
    <mergeCell ref="J3:M3"/>
    <mergeCell ref="N3:Q3"/>
    <mergeCell ref="G4:G6"/>
    <mergeCell ref="H4:H6"/>
    <mergeCell ref="J4:J6"/>
    <mergeCell ref="K4:M4"/>
    <mergeCell ref="N4:N6"/>
    <mergeCell ref="O4:Q4"/>
    <mergeCell ref="K5:L5"/>
    <mergeCell ref="M5:M6"/>
    <mergeCell ref="O5:O6"/>
    <mergeCell ref="P5:P6"/>
    <mergeCell ref="Q5:Q6"/>
  </mergeCells>
  <phoneticPr fontId="0" type="noConversion"/>
  <pageMargins left="0.4" right="0.4" top="0.4" bottom="0.4" header="0.1" footer="0.1"/>
  <pageSetup paperSize="9" fitToHeight="0" orientation="landscape" verticalDpi="0" r:id="rId15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30" customHeight="1">
      <c r="A1" s="2" t="s">
        <v>438</v>
      </c>
      <c r="B1" s="2" t="s">
        <v>74</v>
      </c>
      <c r="C1" s="2" t="s">
        <v>512</v>
      </c>
      <c r="D1" s="2"/>
      <c r="E1" s="2"/>
      <c r="F1" s="2"/>
      <c r="G1" s="2" t="s">
        <v>513</v>
      </c>
      <c r="H1" s="2"/>
      <c r="I1" s="2"/>
      <c r="J1" s="2"/>
      <c r="K1" s="2"/>
      <c r="L1" s="2"/>
      <c r="M1" s="2"/>
      <c r="N1" s="2"/>
      <c r="O1" s="2"/>
      <c r="P1" s="2"/>
    </row>
    <row r="2" ht="30" customHeight="1">
      <c r="A2" s="2"/>
      <c r="B2" s="2"/>
      <c r="C2" s="2" t="s">
        <v>80</v>
      </c>
      <c r="D2" s="2" t="s">
        <v>237</v>
      </c>
      <c r="E2" s="2"/>
      <c r="F2" s="2"/>
      <c r="G2" s="2" t="s">
        <v>80</v>
      </c>
      <c r="H2" s="2" t="s">
        <v>237</v>
      </c>
      <c r="I2" s="2"/>
      <c r="J2" s="2"/>
      <c r="K2" s="2"/>
      <c r="L2" s="2"/>
      <c r="M2" s="2"/>
      <c r="N2" s="2"/>
      <c r="O2" s="2"/>
      <c r="P2" s="2"/>
    </row>
    <row r="3" ht="30" customHeight="1">
      <c r="A3" s="2"/>
      <c r="B3" s="2"/>
      <c r="C3" s="2"/>
      <c r="D3" s="2" t="s">
        <v>514</v>
      </c>
      <c r="E3" s="2" t="s">
        <v>515</v>
      </c>
      <c r="F3" s="2"/>
      <c r="G3" s="2"/>
      <c r="H3" s="2" t="s">
        <v>377</v>
      </c>
      <c r="I3" s="2"/>
      <c r="J3" s="2"/>
      <c r="K3" s="2" t="s">
        <v>516</v>
      </c>
      <c r="L3" s="2"/>
      <c r="M3" s="2"/>
      <c r="N3" s="2" t="s">
        <v>517</v>
      </c>
      <c r="O3" s="2"/>
      <c r="P3" s="2"/>
    </row>
    <row r="4" ht="30" customHeight="1">
      <c r="A4" s="2"/>
      <c r="B4" s="2"/>
      <c r="C4" s="2"/>
      <c r="D4" s="2"/>
      <c r="E4" s="2" t="s">
        <v>518</v>
      </c>
      <c r="F4" s="2" t="s">
        <v>519</v>
      </c>
      <c r="G4" s="2"/>
      <c r="H4" s="2" t="s">
        <v>80</v>
      </c>
      <c r="I4" s="2" t="s">
        <v>237</v>
      </c>
      <c r="J4" s="2"/>
      <c r="K4" s="2" t="s">
        <v>80</v>
      </c>
      <c r="L4" s="2" t="s">
        <v>237</v>
      </c>
      <c r="M4" s="2"/>
      <c r="N4" s="2" t="s">
        <v>80</v>
      </c>
      <c r="O4" s="2" t="s">
        <v>237</v>
      </c>
      <c r="P4" s="2"/>
    </row>
    <row r="5" ht="30" customHeight="1">
      <c r="A5" s="2"/>
      <c r="B5" s="2"/>
      <c r="C5" s="2"/>
      <c r="D5" s="2"/>
      <c r="E5" s="2"/>
      <c r="F5" s="2"/>
      <c r="G5" s="2"/>
      <c r="H5" s="2"/>
      <c r="I5" s="2" t="s">
        <v>520</v>
      </c>
      <c r="J5" s="2" t="s">
        <v>521</v>
      </c>
      <c r="K5" s="2"/>
      <c r="L5" s="2" t="s">
        <v>520</v>
      </c>
      <c r="M5" s="2" t="s">
        <v>521</v>
      </c>
      <c r="N5" s="2"/>
      <c r="O5" s="2" t="s">
        <v>520</v>
      </c>
      <c r="P5" s="2" t="s">
        <v>521</v>
      </c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  <c r="L6" s="2" t="s">
        <v>45</v>
      </c>
      <c r="M6" s="2" t="s">
        <v>47</v>
      </c>
      <c r="N6" s="2" t="s">
        <v>50</v>
      </c>
      <c r="O6" s="2" t="s">
        <v>52</v>
      </c>
      <c r="P6" s="2" t="s">
        <v>54</v>
      </c>
    </row>
    <row r="7" ht="30" customHeight="1">
      <c r="A7" s="25" t="s">
        <v>454</v>
      </c>
      <c r="B7" s="26" t="s">
        <v>84</v>
      </c>
      <c r="C7" s="24">
        <v>0</v>
      </c>
      <c r="D7" s="24">
        <v>0</v>
      </c>
      <c r="E7" s="24">
        <v>0</v>
      </c>
      <c r="F7" s="24">
        <v>0</v>
      </c>
      <c r="G7" s="24">
        <f>H7+K7+N7</f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</row>
    <row r="8" ht="30" customHeight="1">
      <c r="A8" s="3" t="s">
        <v>186</v>
      </c>
      <c r="B8" s="2" t="s">
        <v>457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ht="30" customHeight="1">
      <c r="A9" s="3" t="s">
        <v>458</v>
      </c>
      <c r="B9" s="2"/>
      <c r="C9" s="4">
        <v>0</v>
      </c>
      <c r="D9" s="4">
        <v>0</v>
      </c>
      <c r="E9" s="4">
        <v>0</v>
      </c>
      <c r="F9" s="4">
        <v>0</v>
      </c>
      <c r="G9" s="4">
        <f>H9+K9+N9</f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ht="30" customHeight="1">
      <c r="A10" s="25" t="s">
        <v>462</v>
      </c>
      <c r="B10" s="26" t="s">
        <v>93</v>
      </c>
      <c r="C10" s="24">
        <v>0</v>
      </c>
      <c r="D10" s="24">
        <v>0</v>
      </c>
      <c r="E10" s="24">
        <v>0</v>
      </c>
      <c r="F10" s="24">
        <v>0</v>
      </c>
      <c r="G10" s="24">
        <f>H10+K10+N10</f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</row>
    <row r="11" ht="30" customHeight="1">
      <c r="A11" s="3" t="s">
        <v>186</v>
      </c>
      <c r="B11" s="2" t="s">
        <v>465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ht="30" customHeight="1">
      <c r="A12" s="3" t="s">
        <v>466</v>
      </c>
      <c r="B12" s="2"/>
      <c r="C12" s="4">
        <v>0</v>
      </c>
      <c r="D12" s="4">
        <v>0</v>
      </c>
      <c r="E12" s="4">
        <v>0</v>
      </c>
      <c r="F12" s="4">
        <v>0</v>
      </c>
      <c r="G12" s="4">
        <f>H12+K12+N12</f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ht="30" customHeight="1">
      <c r="A13" s="3" t="s">
        <v>469</v>
      </c>
      <c r="B13" s="2"/>
      <c r="C13" s="4">
        <v>0</v>
      </c>
      <c r="D13" s="4">
        <v>0</v>
      </c>
      <c r="E13" s="4">
        <v>0</v>
      </c>
      <c r="F13" s="4">
        <v>0</v>
      </c>
      <c r="G13" s="4">
        <f>H13+K13+N13</f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ht="30" customHeight="1">
      <c r="A14" s="3" t="s">
        <v>471</v>
      </c>
      <c r="B14" s="2"/>
      <c r="C14" s="4">
        <v>0</v>
      </c>
      <c r="D14" s="4">
        <v>0</v>
      </c>
      <c r="E14" s="4">
        <v>0</v>
      </c>
      <c r="F14" s="4">
        <v>0</v>
      </c>
      <c r="G14" s="4">
        <f>H14+K14+N14</f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ht="30" customHeight="1">
      <c r="A15" s="3" t="s">
        <v>474</v>
      </c>
      <c r="B15" s="2"/>
      <c r="C15" s="4">
        <v>0</v>
      </c>
      <c r="D15" s="4">
        <v>0</v>
      </c>
      <c r="E15" s="4">
        <v>0</v>
      </c>
      <c r="F15" s="4">
        <v>0</v>
      </c>
      <c r="G15" s="4">
        <f>H15+K15+N15</f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ht="30" customHeight="1">
      <c r="A16" s="25" t="s">
        <v>476</v>
      </c>
      <c r="B16" s="26" t="s">
        <v>156</v>
      </c>
      <c r="C16" s="24">
        <v>0</v>
      </c>
      <c r="D16" s="24">
        <v>0</v>
      </c>
      <c r="E16" s="24">
        <v>0</v>
      </c>
      <c r="F16" s="24">
        <v>0</v>
      </c>
      <c r="G16" s="24">
        <f>H16+K16+N16</f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</row>
    <row r="17" ht="30" customHeight="1">
      <c r="A17" s="3" t="s">
        <v>186</v>
      </c>
      <c r="B17" s="2" t="s">
        <v>479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ht="30" customHeight="1">
      <c r="A18" s="3" t="s">
        <v>480</v>
      </c>
      <c r="B18" s="2"/>
      <c r="C18" s="4">
        <v>0</v>
      </c>
      <c r="D18" s="4">
        <v>0</v>
      </c>
      <c r="E18" s="4">
        <v>0</v>
      </c>
      <c r="F18" s="4">
        <v>0</v>
      </c>
      <c r="G18" s="4">
        <f>H18+K18+N18</f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ht="30" customHeight="1">
      <c r="A19" s="3" t="s">
        <v>482</v>
      </c>
      <c r="B19" s="2"/>
      <c r="C19" s="4">
        <v>0</v>
      </c>
      <c r="D19" s="4">
        <v>0</v>
      </c>
      <c r="E19" s="4">
        <v>0</v>
      </c>
      <c r="F19" s="4">
        <v>0</v>
      </c>
      <c r="G19" s="4">
        <f>H19+K19+N19</f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ht="30" customHeight="1">
      <c r="A20" s="25" t="s">
        <v>485</v>
      </c>
      <c r="B20" s="26" t="s">
        <v>172</v>
      </c>
      <c r="C20" s="24">
        <v>0</v>
      </c>
      <c r="D20" s="24">
        <v>0</v>
      </c>
      <c r="E20" s="24">
        <v>0</v>
      </c>
      <c r="F20" s="24">
        <v>0</v>
      </c>
      <c r="G20" s="24">
        <f>H20+K20+N20</f>
      </c>
      <c r="H20" s="24">
        <v>5466743.57</v>
      </c>
      <c r="I20" s="24">
        <v>0</v>
      </c>
      <c r="J20" s="24">
        <v>0</v>
      </c>
      <c r="K20" s="24">
        <v>1229754.53</v>
      </c>
      <c r="L20" s="24">
        <v>0</v>
      </c>
      <c r="M20" s="24">
        <v>0</v>
      </c>
      <c r="N20" s="24">
        <v>316914</v>
      </c>
      <c r="O20" s="24">
        <v>0</v>
      </c>
      <c r="P20" s="24">
        <v>0</v>
      </c>
    </row>
    <row r="21" ht="30" customHeight="1">
      <c r="A21" s="3" t="s">
        <v>186</v>
      </c>
      <c r="B21" s="2" t="s">
        <v>488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ht="30" customHeight="1">
      <c r="A22" s="3" t="s">
        <v>489</v>
      </c>
      <c r="B22" s="2"/>
      <c r="C22" s="4">
        <v>0</v>
      </c>
      <c r="D22" s="4">
        <v>0</v>
      </c>
      <c r="E22" s="4">
        <v>0</v>
      </c>
      <c r="F22" s="4">
        <v>0</v>
      </c>
      <c r="G22" s="4">
        <f>H22+K22+N22</f>
      </c>
      <c r="H22" s="4">
        <v>2405367.17</v>
      </c>
      <c r="I22" s="4">
        <v>0</v>
      </c>
      <c r="J22" s="4">
        <v>0</v>
      </c>
      <c r="K22" s="4">
        <v>541091.99</v>
      </c>
      <c r="L22" s="4">
        <v>0</v>
      </c>
      <c r="M22" s="4">
        <v>0</v>
      </c>
      <c r="N22" s="4">
        <v>141977.47</v>
      </c>
      <c r="O22" s="4">
        <v>0</v>
      </c>
      <c r="P22" s="4">
        <v>0</v>
      </c>
    </row>
    <row r="23" ht="30" customHeight="1">
      <c r="A23" s="3" t="s">
        <v>493</v>
      </c>
      <c r="B23" s="2"/>
      <c r="C23" s="4">
        <v>0</v>
      </c>
      <c r="D23" s="4">
        <v>0</v>
      </c>
      <c r="E23" s="4">
        <v>0</v>
      </c>
      <c r="F23" s="4">
        <v>0</v>
      </c>
      <c r="G23" s="4">
        <f>H23+K23+N23</f>
      </c>
      <c r="H23" s="4">
        <v>2514702.04</v>
      </c>
      <c r="I23" s="4">
        <v>0</v>
      </c>
      <c r="J23" s="4">
        <v>0</v>
      </c>
      <c r="K23" s="4">
        <v>565687.08</v>
      </c>
      <c r="L23" s="4">
        <v>0</v>
      </c>
      <c r="M23" s="4">
        <v>0</v>
      </c>
      <c r="N23" s="4">
        <v>147681.92</v>
      </c>
      <c r="O23" s="4">
        <v>0</v>
      </c>
      <c r="P23" s="4">
        <v>0</v>
      </c>
    </row>
    <row r="24" ht="30" customHeight="1">
      <c r="A24" s="3" t="s">
        <v>495</v>
      </c>
      <c r="B24" s="2"/>
      <c r="C24" s="4">
        <v>0</v>
      </c>
      <c r="D24" s="4">
        <v>0</v>
      </c>
      <c r="E24" s="4">
        <v>0</v>
      </c>
      <c r="F24" s="4">
        <v>0</v>
      </c>
      <c r="G24" s="4">
        <f>H24+K24+N24</f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ht="30" customHeight="1">
      <c r="A25" s="3" t="s">
        <v>497</v>
      </c>
      <c r="B25" s="2"/>
      <c r="C25" s="4">
        <v>0</v>
      </c>
      <c r="D25" s="4">
        <v>0</v>
      </c>
      <c r="E25" s="4">
        <v>0</v>
      </c>
      <c r="F25" s="4">
        <v>0</v>
      </c>
      <c r="G25" s="4">
        <f>H25+K25+N25</f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ht="30" customHeight="1">
      <c r="A26" s="3" t="s">
        <v>499</v>
      </c>
      <c r="B26" s="2"/>
      <c r="C26" s="4">
        <v>0</v>
      </c>
      <c r="D26" s="4">
        <v>0</v>
      </c>
      <c r="E26" s="4">
        <v>0</v>
      </c>
      <c r="F26" s="4">
        <v>0</v>
      </c>
      <c r="G26" s="4">
        <f>H26+K26+N26</f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ht="30" customHeight="1">
      <c r="A27" s="3" t="s">
        <v>501</v>
      </c>
      <c r="B27" s="2"/>
      <c r="C27" s="4">
        <v>0</v>
      </c>
      <c r="D27" s="4">
        <v>0</v>
      </c>
      <c r="E27" s="4">
        <v>0</v>
      </c>
      <c r="F27" s="4">
        <v>0</v>
      </c>
      <c r="G27" s="4">
        <f>H27+K27+N27</f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ht="30" customHeight="1">
      <c r="A28" s="3" t="s">
        <v>505</v>
      </c>
      <c r="B28" s="2"/>
      <c r="C28" s="4">
        <v>0</v>
      </c>
      <c r="D28" s="4">
        <v>0</v>
      </c>
      <c r="E28" s="4">
        <v>0</v>
      </c>
      <c r="F28" s="4">
        <v>0</v>
      </c>
      <c r="G28" s="4">
        <f>H28+K28+N28</f>
      </c>
      <c r="H28" s="4">
        <v>38267.2</v>
      </c>
      <c r="I28" s="4">
        <v>0</v>
      </c>
      <c r="J28" s="4">
        <v>0</v>
      </c>
      <c r="K28" s="4">
        <v>8608.28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ht="30" customHeight="1">
      <c r="A29" s="3" t="s">
        <v>508</v>
      </c>
      <c r="B29" s="2"/>
      <c r="C29" s="4">
        <v>0</v>
      </c>
      <c r="D29" s="4">
        <v>0</v>
      </c>
      <c r="E29" s="4">
        <v>0</v>
      </c>
      <c r="F29" s="4">
        <v>0</v>
      </c>
      <c r="G29" s="4">
        <f>H29+K29+N29</f>
      </c>
      <c r="H29" s="4">
        <v>459206.46</v>
      </c>
      <c r="I29" s="4">
        <v>0</v>
      </c>
      <c r="J29" s="4">
        <v>0</v>
      </c>
      <c r="K29" s="4">
        <v>103299.38</v>
      </c>
      <c r="L29" s="4">
        <v>0</v>
      </c>
      <c r="M29" s="4">
        <v>0</v>
      </c>
      <c r="N29" s="4">
        <v>27254.61</v>
      </c>
      <c r="O29" s="4">
        <v>0</v>
      </c>
      <c r="P29" s="4">
        <v>0</v>
      </c>
    </row>
    <row r="30" ht="30" customHeight="1">
      <c r="A30" s="3" t="s">
        <v>510</v>
      </c>
      <c r="B30" s="2"/>
      <c r="C30" s="4">
        <v>0</v>
      </c>
      <c r="D30" s="4">
        <v>0</v>
      </c>
      <c r="E30" s="4">
        <v>0</v>
      </c>
      <c r="F30" s="4">
        <v>0</v>
      </c>
      <c r="G30" s="4">
        <f>H30+K30+N30</f>
      </c>
      <c r="H30" s="4">
        <v>49200.7</v>
      </c>
      <c r="I30" s="4">
        <v>0</v>
      </c>
      <c r="J30" s="4">
        <v>0</v>
      </c>
      <c r="K30" s="4">
        <v>11067.8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</row>
    <row r="31" ht="20" customHeight="1">
      <c r="A31" s="22" t="s">
        <v>98</v>
      </c>
      <c r="B31" s="26" t="s">
        <v>99</v>
      </c>
      <c r="C31" s="24">
        <f>VLOOKUP("1000",$B:$Z,2,0) + VLOOKUP("2000",$B:$Z,2,0) + VLOOKUP("3000",$B:$Z,2,0) + VLOOKUP("4000",$B:$Z,2,0)</f>
      </c>
      <c r="D31" s="24">
        <f>VLOOKUP("1000",$B:$Z,3,0) + VLOOKUP("2000",$B:$Z,3,0) + VLOOKUP("3000",$B:$Z,3,0) + VLOOKUP("4000",$B:$Z,3,0)</f>
      </c>
      <c r="E31" s="24">
        <f>VLOOKUP("1000",$B:$Z,4,0) + VLOOKUP("2000",$B:$Z,4,0) + VLOOKUP("3000",$B:$Z,4,0) + VLOOKUP("4000",$B:$Z,4,0)</f>
      </c>
      <c r="F31" s="24">
        <f>VLOOKUP("1000",$B:$Z,5,0) + VLOOKUP("2000",$B:$Z,5,0) + VLOOKUP("3000",$B:$Z,5,0) + VLOOKUP("4000",$B:$Z,5,0)</f>
      </c>
      <c r="G31" s="24">
        <f>VLOOKUP("1000",$B:$Z,6,0) + VLOOKUP("2000",$B:$Z,6,0) + VLOOKUP("3000",$B:$Z,6,0) + VLOOKUP("4000",$B:$Z,6,0)</f>
      </c>
      <c r="H31" s="24">
        <f>VLOOKUP("1000",$B:$Z,7,0) + VLOOKUP("2000",$B:$Z,7,0) + VLOOKUP("3000",$B:$Z,7,0) + VLOOKUP("4000",$B:$Z,7,0)</f>
      </c>
      <c r="I31" s="24">
        <f>VLOOKUP("1000",$B:$Z,8,0) + VLOOKUP("2000",$B:$Z,8,0) + VLOOKUP("3000",$B:$Z,8,0) + VLOOKUP("4000",$B:$Z,8,0)</f>
      </c>
      <c r="J31" s="24">
        <f>VLOOKUP("1000",$B:$Z,9,0) + VLOOKUP("2000",$B:$Z,9,0) + VLOOKUP("3000",$B:$Z,9,0) + VLOOKUP("4000",$B:$Z,9,0)</f>
      </c>
      <c r="K31" s="24">
        <f>VLOOKUP("1000",$B:$Z,10,0) + VLOOKUP("2000",$B:$Z,10,0) + VLOOKUP("3000",$B:$Z,10,0) + VLOOKUP("4000",$B:$Z,10,0)</f>
      </c>
      <c r="L31" s="24">
        <f>VLOOKUP("1000",$B:$Z,11,0) + VLOOKUP("2000",$B:$Z,11,0) + VLOOKUP("3000",$B:$Z,11,0) + VLOOKUP("4000",$B:$Z,11,0)</f>
      </c>
      <c r="M31" s="24">
        <f>VLOOKUP("1000",$B:$Z,12,0) + VLOOKUP("2000",$B:$Z,12,0) + VLOOKUP("3000",$B:$Z,12,0) + VLOOKUP("4000",$B:$Z,12,0)</f>
      </c>
      <c r="N31" s="24">
        <f>VLOOKUP("1000",$B:$Z,13,0) + VLOOKUP("2000",$B:$Z,13,0) + VLOOKUP("3000",$B:$Z,13,0) + VLOOKUP("4000",$B:$Z,13,0)</f>
      </c>
      <c r="O31" s="24">
        <f>VLOOKUP("1000",$B:$Z,14,0) + VLOOKUP("2000",$B:$Z,14,0) + VLOOKUP("3000",$B:$Z,14,0) + VLOOKUP("4000",$B:$Z,14,0)</f>
      </c>
      <c r="P31" s="24">
        <f>VLOOKUP("1000",$B:$Z,15,0) + VLOOKUP("2000",$B:$Z,15,0) + VLOOKUP("3000",$B:$Z,15,0) + VLOOKUP("4000",$B:$Z,15,0)</f>
      </c>
    </row>
  </sheetData>
  <sheetProtection password="" sheet="1" objects="1" scenarios="1"/>
  <mergeCells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  <mergeCell ref="I4:J4"/>
    <mergeCell ref="K4:K5"/>
    <mergeCell ref="L4:M4"/>
    <mergeCell ref="N4:N5"/>
    <mergeCell ref="O4:P4"/>
  </mergeCells>
  <phoneticPr fontId="0" type="noConversion"/>
  <pageMargins left="0.4" right="0.4" top="0.4" bottom="0.4" header="0.1" footer="0.1"/>
  <pageSetup paperSize="9" fitToHeight="0" orientation="landscape" verticalDpi="0" r:id="rId16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8.20" customWidth="1"/>
    <col min="2" max="2" width="38.20" customWidth="1"/>
    <col min="3" max="22" width="26.74" customWidth="1"/>
  </cols>
  <sheetData>
    <row r="1" ht="50" customHeight="1">
      <c r="A1" s="8" t="s">
        <v>522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ht="40" customHeight="1">
      <c r="A2" s="2" t="s">
        <v>135</v>
      </c>
      <c r="B2" s="2" t="s">
        <v>439</v>
      </c>
      <c r="C2" s="2" t="s">
        <v>441</v>
      </c>
      <c r="D2" s="2" t="s">
        <v>440</v>
      </c>
      <c r="E2" s="2" t="s">
        <v>444</v>
      </c>
      <c r="F2" s="2"/>
      <c r="G2" s="2" t="s">
        <v>74</v>
      </c>
      <c r="H2" s="2" t="s">
        <v>523</v>
      </c>
      <c r="I2" s="2" t="s">
        <v>445</v>
      </c>
      <c r="J2" s="2"/>
      <c r="K2" s="2"/>
      <c r="L2" s="2"/>
      <c r="M2" s="2" t="s">
        <v>524</v>
      </c>
      <c r="N2" s="2" t="s">
        <v>525</v>
      </c>
      <c r="O2" s="2"/>
      <c r="P2" s="2"/>
      <c r="Q2" s="2"/>
      <c r="R2" s="2"/>
      <c r="S2" s="2" t="s">
        <v>526</v>
      </c>
      <c r="T2" s="2"/>
      <c r="U2" s="2"/>
      <c r="V2" s="2"/>
    </row>
    <row r="3" ht="30" customHeight="1">
      <c r="A3" s="2"/>
      <c r="B3" s="2"/>
      <c r="C3" s="2"/>
      <c r="D3" s="2"/>
      <c r="E3" s="2" t="s">
        <v>81</v>
      </c>
      <c r="F3" s="2" t="s">
        <v>82</v>
      </c>
      <c r="G3" s="2"/>
      <c r="H3" s="2"/>
      <c r="I3" s="2" t="s">
        <v>80</v>
      </c>
      <c r="J3" s="2" t="s">
        <v>186</v>
      </c>
      <c r="K3" s="2"/>
      <c r="L3" s="2"/>
      <c r="M3" s="2"/>
      <c r="N3" s="2" t="s">
        <v>80</v>
      </c>
      <c r="O3" s="2" t="s">
        <v>186</v>
      </c>
      <c r="P3" s="2"/>
      <c r="Q3" s="2"/>
      <c r="R3" s="2"/>
      <c r="S3" s="2" t="s">
        <v>80</v>
      </c>
      <c r="T3" s="2" t="s">
        <v>186</v>
      </c>
      <c r="U3" s="2"/>
      <c r="V3" s="2"/>
    </row>
    <row r="4" ht="30" customHeight="1">
      <c r="A4" s="2"/>
      <c r="B4" s="2"/>
      <c r="C4" s="2"/>
      <c r="D4" s="2"/>
      <c r="E4" s="2"/>
      <c r="F4" s="2"/>
      <c r="G4" s="2"/>
      <c r="H4" s="2"/>
      <c r="I4" s="2"/>
      <c r="J4" s="2" t="s">
        <v>447</v>
      </c>
      <c r="K4" s="2"/>
      <c r="L4" s="2" t="s">
        <v>448</v>
      </c>
      <c r="M4" s="2"/>
      <c r="N4" s="2"/>
      <c r="O4" s="2" t="s">
        <v>527</v>
      </c>
      <c r="P4" s="2"/>
      <c r="Q4" s="2"/>
      <c r="R4" s="2" t="s">
        <v>528</v>
      </c>
      <c r="S4" s="2"/>
      <c r="T4" s="2" t="s">
        <v>529</v>
      </c>
      <c r="U4" s="2"/>
      <c r="V4" s="2" t="s">
        <v>530</v>
      </c>
    </row>
    <row r="5" ht="30" customHeight="1">
      <c r="A5" s="2"/>
      <c r="B5" s="2"/>
      <c r="C5" s="2"/>
      <c r="D5" s="2"/>
      <c r="E5" s="2"/>
      <c r="F5" s="2"/>
      <c r="G5" s="2"/>
      <c r="H5" s="2"/>
      <c r="I5" s="2"/>
      <c r="J5" s="2" t="s">
        <v>452</v>
      </c>
      <c r="K5" s="2" t="s">
        <v>453</v>
      </c>
      <c r="L5" s="2"/>
      <c r="M5" s="2"/>
      <c r="N5" s="2"/>
      <c r="O5" s="2" t="s">
        <v>449</v>
      </c>
      <c r="P5" s="2" t="s">
        <v>450</v>
      </c>
      <c r="Q5" s="2" t="s">
        <v>531</v>
      </c>
      <c r="R5" s="2"/>
      <c r="S5" s="2"/>
      <c r="T5" s="2" t="s">
        <v>80</v>
      </c>
      <c r="U5" s="2" t="s">
        <v>532</v>
      </c>
      <c r="V5" s="2"/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  <c r="L6" s="2" t="s">
        <v>45</v>
      </c>
      <c r="M6" s="2" t="s">
        <v>47</v>
      </c>
      <c r="N6" s="2" t="s">
        <v>50</v>
      </c>
      <c r="O6" s="2" t="s">
        <v>52</v>
      </c>
      <c r="P6" s="2" t="s">
        <v>54</v>
      </c>
      <c r="Q6" s="2" t="s">
        <v>55</v>
      </c>
      <c r="R6" s="2" t="s">
        <v>367</v>
      </c>
      <c r="S6" s="2" t="s">
        <v>368</v>
      </c>
      <c r="T6" s="2" t="s">
        <v>369</v>
      </c>
      <c r="U6" s="2" t="s">
        <v>533</v>
      </c>
      <c r="V6" s="2" t="s">
        <v>534</v>
      </c>
    </row>
    <row r="7" ht="20" customHeight="1">
      <c r="A7" s="3" t="s">
        <v>535</v>
      </c>
      <c r="B7" s="3" t="s">
        <v>536</v>
      </c>
      <c r="C7" s="2" t="s">
        <v>491</v>
      </c>
      <c r="D7" s="2" t="s">
        <v>537</v>
      </c>
      <c r="E7" s="2" t="s">
        <v>477</v>
      </c>
      <c r="F7" s="2" t="s">
        <v>478</v>
      </c>
      <c r="G7" s="2" t="s">
        <v>84</v>
      </c>
      <c r="H7" s="4">
        <f>I7+M7+N7</f>
      </c>
      <c r="I7" s="4">
        <f>J7+K7+L7</f>
      </c>
      <c r="J7" s="4">
        <v>23024</v>
      </c>
      <c r="K7" s="4">
        <v>0</v>
      </c>
      <c r="L7" s="4">
        <v>0</v>
      </c>
      <c r="M7" s="4">
        <v>0</v>
      </c>
      <c r="N7" s="4">
        <f>O7+P7+Q7+R7</f>
      </c>
      <c r="O7" s="4">
        <v>0</v>
      </c>
      <c r="P7" s="4">
        <v>0</v>
      </c>
      <c r="Q7" s="4">
        <v>0</v>
      </c>
      <c r="R7" s="4">
        <v>0</v>
      </c>
      <c r="S7" s="4">
        <f>T7+V7</f>
      </c>
      <c r="T7" s="4">
        <v>0</v>
      </c>
      <c r="U7" s="4">
        <v>0</v>
      </c>
      <c r="V7" s="4">
        <v>117578</v>
      </c>
    </row>
    <row r="8" ht="20" customHeight="1">
      <c r="A8" s="0"/>
      <c r="B8" s="0"/>
      <c r="C8" s="0"/>
      <c r="D8" s="0"/>
      <c r="E8" s="0"/>
      <c r="F8" s="0"/>
      <c r="G8" s="22" t="s">
        <v>98</v>
      </c>
      <c r="H8" s="24">
        <f>SUM(H7:H7)</f>
      </c>
      <c r="I8" s="24">
        <f>SUM(I7:I7)</f>
      </c>
      <c r="J8" s="24">
        <f>SUM(J7:J7)</f>
      </c>
      <c r="K8" s="24">
        <f>SUM(K7:K7)</f>
      </c>
      <c r="L8" s="24">
        <f>SUM(L7:L7)</f>
      </c>
      <c r="M8" s="24">
        <f>SUM(M7:M7)</f>
      </c>
      <c r="N8" s="24">
        <f>SUM(N7:N7)</f>
      </c>
      <c r="O8" s="24">
        <f>SUM(O7:O7)</f>
      </c>
      <c r="P8" s="24">
        <f>SUM(P7:P7)</f>
      </c>
      <c r="Q8" s="24">
        <f>SUM(Q7:Q7)</f>
      </c>
      <c r="R8" s="24">
        <f>SUM(R7:R7)</f>
      </c>
      <c r="S8" s="24">
        <f>SUM(S7:S7)</f>
      </c>
      <c r="T8" s="24">
        <f>SUM(T7:T7)</f>
      </c>
      <c r="U8" s="24">
        <f>SUM(U7:U7)</f>
      </c>
      <c r="V8" s="24">
        <f>SUM(V7:V7)</f>
      </c>
    </row>
  </sheetData>
  <sheetProtection password="" sheet="1" objects="1" scenarios="1"/>
  <mergeCells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</mergeCells>
  <phoneticPr fontId="0" type="noConversion"/>
  <pageMargins left="0.4" right="0.4" top="0.4" bottom="0.4" header="0.1" footer="0.1"/>
  <pageSetup paperSize="9" fitToHeight="0" orientation="landscape" verticalDpi="0" r:id="rId17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49.66" customWidth="1"/>
    <col min="3" max="17" width="26.74" customWidth="1"/>
  </cols>
  <sheetData>
    <row r="1" ht="50" customHeight="1">
      <c r="A1" s="8" t="s">
        <v>538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50" customHeight="1">
      <c r="A2" s="8" t="s">
        <v>539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0" customHeight="1">
      <c r="A3" s="2" t="s">
        <v>438</v>
      </c>
      <c r="B3" s="2" t="s">
        <v>439</v>
      </c>
      <c r="C3" s="2" t="s">
        <v>444</v>
      </c>
      <c r="D3" s="2"/>
      <c r="E3" s="2" t="s">
        <v>74</v>
      </c>
      <c r="F3" s="2" t="s">
        <v>540</v>
      </c>
      <c r="G3" s="2" t="s">
        <v>541</v>
      </c>
      <c r="H3" s="2"/>
      <c r="I3" s="2"/>
      <c r="J3" s="2" t="s">
        <v>542</v>
      </c>
      <c r="K3" s="2"/>
      <c r="L3" s="2" t="s">
        <v>543</v>
      </c>
      <c r="M3" s="2"/>
      <c r="N3" s="2" t="s">
        <v>544</v>
      </c>
      <c r="O3" s="2" t="s">
        <v>545</v>
      </c>
      <c r="P3" s="2"/>
      <c r="Q3" s="2" t="s">
        <v>546</v>
      </c>
    </row>
    <row r="4" ht="30" customHeight="1">
      <c r="A4" s="2"/>
      <c r="B4" s="2"/>
      <c r="C4" s="2" t="s">
        <v>81</v>
      </c>
      <c r="D4" s="2" t="s">
        <v>82</v>
      </c>
      <c r="E4" s="2"/>
      <c r="F4" s="2"/>
      <c r="G4" s="2" t="s">
        <v>81</v>
      </c>
      <c r="H4" s="2" t="s">
        <v>7</v>
      </c>
      <c r="I4" s="2" t="s">
        <v>547</v>
      </c>
      <c r="J4" s="2" t="s">
        <v>548</v>
      </c>
      <c r="K4" s="2" t="s">
        <v>549</v>
      </c>
      <c r="L4" s="2" t="s">
        <v>550</v>
      </c>
      <c r="M4" s="2" t="s">
        <v>551</v>
      </c>
      <c r="N4" s="2"/>
      <c r="O4" s="2" t="s">
        <v>447</v>
      </c>
      <c r="P4" s="2" t="s">
        <v>552</v>
      </c>
      <c r="Q4" s="2"/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  <c r="P5" s="2" t="s">
        <v>54</v>
      </c>
      <c r="Q5" s="2" t="s">
        <v>55</v>
      </c>
    </row>
  </sheetData>
  <sheetProtection password="" sheet="1" objects="1" scenarios="1"/>
  <mergeCells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fitToHeight="0" orientation="landscape" verticalDpi="0" r:id="rId18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8" t="s">
        <v>553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0" customHeight="1">
      <c r="A2" s="2" t="s">
        <v>438</v>
      </c>
      <c r="B2" s="2" t="s">
        <v>439</v>
      </c>
      <c r="C2" s="2" t="s">
        <v>444</v>
      </c>
      <c r="D2" s="2"/>
      <c r="E2" s="2" t="s">
        <v>74</v>
      </c>
      <c r="F2" s="2" t="s">
        <v>554</v>
      </c>
      <c r="G2" s="2" t="s">
        <v>555</v>
      </c>
      <c r="H2" s="2"/>
      <c r="I2" s="2"/>
      <c r="J2" s="2" t="s">
        <v>542</v>
      </c>
      <c r="K2" s="2"/>
      <c r="L2" s="2" t="s">
        <v>556</v>
      </c>
      <c r="M2" s="2" t="s">
        <v>557</v>
      </c>
      <c r="N2" s="2"/>
      <c r="O2" s="2" t="s">
        <v>558</v>
      </c>
    </row>
    <row r="3" ht="30" customHeight="1">
      <c r="A3" s="2"/>
      <c r="B3" s="2"/>
      <c r="C3" s="2" t="s">
        <v>81</v>
      </c>
      <c r="D3" s="2" t="s">
        <v>82</v>
      </c>
      <c r="E3" s="2"/>
      <c r="F3" s="2"/>
      <c r="G3" s="2" t="s">
        <v>81</v>
      </c>
      <c r="H3" s="2" t="s">
        <v>7</v>
      </c>
      <c r="I3" s="2" t="s">
        <v>547</v>
      </c>
      <c r="J3" s="2" t="s">
        <v>548</v>
      </c>
      <c r="K3" s="2" t="s">
        <v>549</v>
      </c>
      <c r="L3" s="2" t="s">
        <v>550</v>
      </c>
      <c r="M3" s="2" t="s">
        <v>447</v>
      </c>
      <c r="N3" s="2" t="s">
        <v>552</v>
      </c>
      <c r="O3" s="2"/>
    </row>
    <row r="4" ht="20" customHeight="1">
      <c r="A4" s="2" t="s">
        <v>17</v>
      </c>
      <c r="B4" s="2" t="s">
        <v>19</v>
      </c>
      <c r="C4" s="2" t="s">
        <v>22</v>
      </c>
      <c r="D4" s="2" t="s">
        <v>24</v>
      </c>
      <c r="E4" s="2" t="s">
        <v>27</v>
      </c>
      <c r="F4" s="2" t="s">
        <v>30</v>
      </c>
      <c r="G4" s="2" t="s">
        <v>32</v>
      </c>
      <c r="H4" s="2" t="s">
        <v>35</v>
      </c>
      <c r="I4" s="2" t="s">
        <v>38</v>
      </c>
      <c r="J4" s="2" t="s">
        <v>41</v>
      </c>
      <c r="K4" s="2" t="s">
        <v>43</v>
      </c>
      <c r="L4" s="2" t="s">
        <v>45</v>
      </c>
      <c r="M4" s="2" t="s">
        <v>47</v>
      </c>
      <c r="N4" s="2" t="s">
        <v>50</v>
      </c>
      <c r="O4" s="2" t="s">
        <v>52</v>
      </c>
    </row>
  </sheetData>
  <sheetProtection password="" sheet="1" objects="1" scenarios="1"/>
  <mergeCells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fitToHeight="0" orientation="landscape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0.56" customWidth="1"/>
    <col min="2" max="7" width="22.92" customWidth="1"/>
    <col min="8" max="8" width="19.10" customWidth="1"/>
    <col min="9" max="9" width="34.38" customWidth="1"/>
  </cols>
  <sheetData>
    <row r="1" ht="25" customHeight="1">
      <c r="A1" s="8" t="s">
        <v>71</v>
      </c>
      <c r="B1" s="8"/>
      <c r="C1" s="8"/>
      <c r="D1" s="8"/>
      <c r="E1" s="8"/>
      <c r="F1" s="8"/>
      <c r="G1" s="8"/>
      <c r="H1" s="8"/>
      <c r="I1" s="8"/>
    </row>
    <row r="2" ht="25" customHeight="1">
      <c r="A2" s="8" t="s">
        <v>72</v>
      </c>
      <c r="B2" s="8"/>
      <c r="C2" s="8"/>
      <c r="D2" s="8"/>
      <c r="E2" s="8"/>
      <c r="F2" s="8"/>
      <c r="G2" s="8"/>
      <c r="H2" s="8"/>
      <c r="I2" s="8"/>
    </row>
    <row r="3" ht="30" customHeight="1">
      <c r="A3" s="2" t="s">
        <v>73</v>
      </c>
      <c r="B3" s="2" t="s">
        <v>36</v>
      </c>
      <c r="C3" s="2" t="s">
        <v>74</v>
      </c>
      <c r="D3" s="2" t="s">
        <v>75</v>
      </c>
      <c r="E3" s="2" t="s">
        <v>76</v>
      </c>
      <c r="F3" s="2"/>
      <c r="G3" s="2"/>
      <c r="H3" s="2" t="s">
        <v>77</v>
      </c>
      <c r="I3" s="2" t="s">
        <v>78</v>
      </c>
    </row>
    <row r="4" ht="20" customHeight="1">
      <c r="A4" s="2"/>
      <c r="B4" s="2"/>
      <c r="C4" s="2"/>
      <c r="D4" s="2"/>
      <c r="E4" s="2" t="s">
        <v>79</v>
      </c>
      <c r="F4" s="2"/>
      <c r="G4" s="2" t="s">
        <v>80</v>
      </c>
      <c r="H4" s="2"/>
      <c r="I4" s="2"/>
    </row>
    <row r="5" ht="20" customHeight="1">
      <c r="A5" s="2"/>
      <c r="B5" s="2"/>
      <c r="C5" s="2"/>
      <c r="D5" s="2"/>
      <c r="E5" s="2" t="s">
        <v>81</v>
      </c>
      <c r="F5" s="2" t="s">
        <v>82</v>
      </c>
      <c r="G5" s="2"/>
      <c r="H5" s="2"/>
      <c r="I5" s="2"/>
    </row>
    <row r="6" ht="15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</row>
    <row r="7" ht="45" customHeight="1">
      <c r="A7" s="3" t="s">
        <v>83</v>
      </c>
      <c r="B7" s="2"/>
      <c r="C7" s="2" t="s">
        <v>84</v>
      </c>
      <c r="D7" s="4">
        <v>106</v>
      </c>
      <c r="E7" s="2" t="s">
        <v>85</v>
      </c>
      <c r="F7" s="2" t="s">
        <v>86</v>
      </c>
      <c r="G7" s="4">
        <v>102</v>
      </c>
      <c r="H7" s="4">
        <v>-4</v>
      </c>
      <c r="I7" s="2"/>
    </row>
    <row r="8" ht="45" customHeight="1">
      <c r="A8" s="3" t="s">
        <v>83</v>
      </c>
      <c r="B8" s="2"/>
      <c r="C8" s="2" t="s">
        <v>87</v>
      </c>
      <c r="D8" s="4">
        <v>76</v>
      </c>
      <c r="E8" s="2" t="s">
        <v>85</v>
      </c>
      <c r="F8" s="2" t="s">
        <v>86</v>
      </c>
      <c r="G8" s="4">
        <v>76</v>
      </c>
      <c r="H8" s="4">
        <v>0</v>
      </c>
      <c r="I8" s="2"/>
    </row>
    <row r="9" ht="45" customHeight="1">
      <c r="A9" s="3" t="s">
        <v>88</v>
      </c>
      <c r="B9" s="2"/>
      <c r="C9" s="2" t="s">
        <v>89</v>
      </c>
      <c r="D9" s="4">
        <v>82</v>
      </c>
      <c r="E9" s="2" t="s">
        <v>85</v>
      </c>
      <c r="F9" s="2" t="s">
        <v>86</v>
      </c>
      <c r="G9" s="4">
        <v>78</v>
      </c>
      <c r="H9" s="4">
        <v>-4</v>
      </c>
      <c r="I9" s="2"/>
    </row>
    <row r="10" ht="45" customHeight="1">
      <c r="A10" s="3" t="s">
        <v>90</v>
      </c>
      <c r="B10" s="2"/>
      <c r="C10" s="2" t="s">
        <v>91</v>
      </c>
      <c r="D10" s="4">
        <v>187</v>
      </c>
      <c r="E10" s="2" t="s">
        <v>85</v>
      </c>
      <c r="F10" s="2" t="s">
        <v>86</v>
      </c>
      <c r="G10" s="4">
        <v>183</v>
      </c>
      <c r="H10" s="4">
        <v>-4</v>
      </c>
      <c r="I10" s="2"/>
    </row>
    <row r="11" ht="45" customHeight="1">
      <c r="A11" s="3" t="s">
        <v>92</v>
      </c>
      <c r="B11" s="2"/>
      <c r="C11" s="2" t="s">
        <v>93</v>
      </c>
      <c r="D11" s="4">
        <v>105</v>
      </c>
      <c r="E11" s="2" t="s">
        <v>85</v>
      </c>
      <c r="F11" s="2" t="s">
        <v>86</v>
      </c>
      <c r="G11" s="4">
        <v>105</v>
      </c>
      <c r="H11" s="4">
        <v>0</v>
      </c>
      <c r="I11" s="2"/>
    </row>
    <row r="12" ht="45" customHeight="1">
      <c r="A12" s="3" t="s">
        <v>94</v>
      </c>
      <c r="B12" s="2"/>
      <c r="C12" s="2" t="s">
        <v>95</v>
      </c>
      <c r="D12" s="4">
        <v>2240</v>
      </c>
      <c r="E12" s="2" t="s">
        <v>96</v>
      </c>
      <c r="F12" s="2" t="s">
        <v>97</v>
      </c>
      <c r="G12" s="4">
        <v>2240</v>
      </c>
      <c r="H12" s="4">
        <v>0</v>
      </c>
      <c r="I12" s="2"/>
    </row>
    <row r="13" ht="25" customHeight="1">
      <c r="A13" s="26"/>
      <c r="B13" s="26" t="s">
        <v>98</v>
      </c>
      <c r="C13" s="26" t="s">
        <v>99</v>
      </c>
      <c r="D13" s="4">
        <f>SUM(D7:D12)</f>
      </c>
      <c r="E13" s="26" t="s">
        <v>100</v>
      </c>
      <c r="F13" s="26" t="s">
        <v>100</v>
      </c>
      <c r="G13" s="4">
        <f>SUM(G7:G12)</f>
      </c>
      <c r="H13" s="4">
        <f>SUM(H7:H12)</f>
      </c>
      <c r="I13" s="26" t="s">
        <v>100</v>
      </c>
    </row>
  </sheetData>
  <sheetProtection password="FD13" sheet="1" objects="1" scenarios="1"/>
  <mergeCells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8" t="s">
        <v>559</v>
      </c>
      <c r="B1" s="8"/>
      <c r="C1" s="8"/>
      <c r="D1" s="8"/>
      <c r="E1" s="8"/>
      <c r="F1" s="8"/>
      <c r="G1" s="8"/>
      <c r="H1" s="8"/>
      <c r="I1" s="8"/>
      <c r="J1" s="8"/>
    </row>
    <row r="2" ht="30" customHeight="1">
      <c r="A2" s="15" t="s">
        <v>283</v>
      </c>
      <c r="B2" s="15"/>
      <c r="C2" s="15"/>
      <c r="D2" s="15"/>
      <c r="E2" s="15"/>
      <c r="F2" s="15"/>
      <c r="G2" s="15"/>
      <c r="H2" s="15"/>
      <c r="I2" s="15"/>
      <c r="J2" s="15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2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21" t="s">
        <v>3</v>
      </c>
      <c r="J4" s="2" t="s">
        <v>4</v>
      </c>
    </row>
    <row r="5" ht="30" customHeight="1">
      <c r="A5" s="0"/>
      <c r="B5" s="0"/>
      <c r="C5" s="0"/>
      <c r="D5" s="0"/>
      <c r="E5" s="0"/>
      <c r="F5" s="0"/>
      <c r="G5" s="0"/>
      <c r="H5" s="0"/>
      <c r="I5" s="21" t="s">
        <v>417</v>
      </c>
      <c r="J5" s="2" t="s">
        <v>418</v>
      </c>
    </row>
    <row r="6" ht="30" customHeight="1">
      <c r="A6" s="14" t="s">
        <v>5</v>
      </c>
      <c r="B6" s="14"/>
      <c r="C6" s="19" t="s">
        <v>6</v>
      </c>
      <c r="D6" s="19"/>
      <c r="E6" s="19"/>
      <c r="F6" s="19"/>
      <c r="G6" s="19"/>
      <c r="H6" s="0"/>
      <c r="I6" s="21" t="s">
        <v>7</v>
      </c>
      <c r="J6" s="2" t="s">
        <v>8</v>
      </c>
    </row>
    <row r="7" ht="30" customHeight="1">
      <c r="A7" s="14" t="s">
        <v>9</v>
      </c>
      <c r="B7" s="14"/>
      <c r="C7" s="19" t="s">
        <v>10</v>
      </c>
      <c r="D7" s="19"/>
      <c r="E7" s="19"/>
      <c r="F7" s="19"/>
      <c r="G7" s="19"/>
      <c r="H7" s="0"/>
      <c r="I7" s="21" t="s">
        <v>11</v>
      </c>
      <c r="J7" s="2" t="s">
        <v>12</v>
      </c>
    </row>
    <row r="8" ht="30" customHeight="1">
      <c r="A8" s="14" t="s">
        <v>284</v>
      </c>
      <c r="B8" s="14"/>
      <c r="C8" s="19" t="s">
        <v>285</v>
      </c>
      <c r="D8" s="19"/>
      <c r="E8" s="19"/>
      <c r="F8" s="19"/>
      <c r="G8" s="19"/>
      <c r="H8" s="0"/>
      <c r="I8" s="21" t="s">
        <v>13</v>
      </c>
      <c r="J8" s="2" t="s">
        <v>14</v>
      </c>
    </row>
    <row r="9" ht="30" customHeight="1">
      <c r="A9" s="14" t="s">
        <v>287</v>
      </c>
      <c r="B9" s="14"/>
      <c r="C9" s="15"/>
      <c r="D9" s="15"/>
      <c r="E9" s="15"/>
      <c r="F9" s="15"/>
      <c r="G9" s="15"/>
      <c r="H9" s="0"/>
      <c r="I9" s="21" t="s">
        <v>15</v>
      </c>
      <c r="J9" s="2" t="s">
        <v>16</v>
      </c>
    </row>
    <row r="10" ht="30" customHeight="1">
</row>
    <row r="11" ht="50" customHeight="1">
      <c r="A11" s="8" t="s">
        <v>560</v>
      </c>
      <c r="B11" s="8"/>
      <c r="C11" s="8"/>
      <c r="D11" s="8"/>
      <c r="E11" s="8"/>
      <c r="F11" s="8"/>
      <c r="G11" s="8"/>
      <c r="H11" s="8"/>
      <c r="I11" s="8"/>
      <c r="J11" s="8"/>
    </row>
    <row r="12" ht="30" customHeight="1">
      <c r="A12" s="2" t="s">
        <v>561</v>
      </c>
      <c r="B12" s="2" t="s">
        <v>74</v>
      </c>
      <c r="C12" s="2" t="s">
        <v>562</v>
      </c>
      <c r="D12" s="2"/>
      <c r="E12" s="2"/>
      <c r="F12" s="2"/>
      <c r="G12" s="2"/>
      <c r="H12" s="2"/>
      <c r="I12" s="2"/>
      <c r="J12" s="2"/>
    </row>
    <row r="13" ht="30" customHeight="1">
      <c r="A13" s="2"/>
      <c r="B13" s="2"/>
      <c r="C13" s="2" t="s">
        <v>80</v>
      </c>
      <c r="D13" s="2" t="s">
        <v>186</v>
      </c>
      <c r="E13" s="2"/>
      <c r="F13" s="2"/>
      <c r="G13" s="2"/>
      <c r="H13" s="2"/>
      <c r="I13" s="2"/>
      <c r="J13" s="2"/>
    </row>
    <row r="14" ht="30" customHeight="1">
      <c r="A14" s="2"/>
      <c r="B14" s="2"/>
      <c r="C14" s="2"/>
      <c r="D14" s="2" t="s">
        <v>563</v>
      </c>
      <c r="E14" s="2" t="s">
        <v>564</v>
      </c>
      <c r="F14" s="2"/>
      <c r="G14" s="2"/>
      <c r="H14" s="2" t="s">
        <v>565</v>
      </c>
      <c r="I14" s="2"/>
      <c r="J14" s="2"/>
    </row>
    <row r="15" ht="30" customHeight="1">
      <c r="A15" s="2"/>
      <c r="B15" s="2"/>
      <c r="C15" s="2"/>
      <c r="D15" s="2"/>
      <c r="E15" s="2" t="s">
        <v>80</v>
      </c>
      <c r="F15" s="2" t="s">
        <v>186</v>
      </c>
      <c r="G15" s="2"/>
      <c r="H15" s="2" t="s">
        <v>566</v>
      </c>
      <c r="I15" s="2" t="s">
        <v>567</v>
      </c>
      <c r="J15" s="2"/>
    </row>
    <row r="16" ht="30" customHeight="1">
      <c r="A16" s="2"/>
      <c r="B16" s="2"/>
      <c r="C16" s="2"/>
      <c r="D16" s="2"/>
      <c r="E16" s="2"/>
      <c r="F16" s="2" t="s">
        <v>568</v>
      </c>
      <c r="G16" s="2" t="s">
        <v>569</v>
      </c>
      <c r="H16" s="2"/>
      <c r="I16" s="2" t="s">
        <v>80</v>
      </c>
      <c r="J16" s="2" t="s">
        <v>570</v>
      </c>
    </row>
    <row r="17" ht="20" customHeight="1">
      <c r="A17" s="2" t="s">
        <v>17</v>
      </c>
      <c r="B17" s="2" t="s">
        <v>19</v>
      </c>
      <c r="C17" s="2" t="s">
        <v>22</v>
      </c>
      <c r="D17" s="2" t="s">
        <v>24</v>
      </c>
      <c r="E17" s="2" t="s">
        <v>27</v>
      </c>
      <c r="F17" s="2" t="s">
        <v>30</v>
      </c>
      <c r="G17" s="2" t="s">
        <v>32</v>
      </c>
      <c r="H17" s="2" t="s">
        <v>35</v>
      </c>
      <c r="I17" s="2" t="s">
        <v>38</v>
      </c>
      <c r="J17" s="2" t="s">
        <v>41</v>
      </c>
    </row>
    <row r="18" ht="40" customHeight="1">
      <c r="A18" s="25" t="s">
        <v>571</v>
      </c>
      <c r="B18" s="26" t="s">
        <v>84</v>
      </c>
      <c r="C18" s="24">
        <f>D18+E18+H18+I18</f>
      </c>
      <c r="D18" s="24">
        <v>0</v>
      </c>
      <c r="E18" s="24">
        <f>F18+G18</f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ht="40" customHeight="1">
      <c r="A19" s="3" t="s">
        <v>572</v>
      </c>
      <c r="B19" s="2" t="s">
        <v>238</v>
      </c>
      <c r="C19" s="4">
        <f>D19+E19+H19+I19</f>
      </c>
      <c r="D19" s="4">
        <v>0</v>
      </c>
      <c r="E19" s="4">
        <f>F19+G19</f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ht="40" customHeight="1">
      <c r="A20" s="3" t="s">
        <v>573</v>
      </c>
      <c r="B20" s="2" t="s">
        <v>574</v>
      </c>
      <c r="C20" s="4">
        <f>D20+E20+H20+I20</f>
      </c>
      <c r="D20" s="4">
        <v>0</v>
      </c>
      <c r="E20" s="4">
        <f>F20+G20</f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ht="40" customHeight="1">
      <c r="A21" s="3" t="s">
        <v>575</v>
      </c>
      <c r="B21" s="2" t="s">
        <v>351</v>
      </c>
      <c r="C21" s="4">
        <f>D21+E21+H21+I21</f>
      </c>
      <c r="D21" s="4">
        <v>0</v>
      </c>
      <c r="E21" s="4">
        <f>F21+G21</f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ht="40" customHeight="1">
      <c r="A22" s="25" t="s">
        <v>576</v>
      </c>
      <c r="B22" s="26" t="s">
        <v>93</v>
      </c>
      <c r="C22" s="24">
        <f>D22+E22+H22+I22</f>
      </c>
      <c r="D22" s="24">
        <v>4</v>
      </c>
      <c r="E22" s="24">
        <f>F22+G22</f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ht="40" customHeight="1">
      <c r="A23" s="3" t="s">
        <v>572</v>
      </c>
      <c r="B23" s="2" t="s">
        <v>242</v>
      </c>
      <c r="C23" s="4">
        <f>D23+E23+H23+I23</f>
      </c>
      <c r="D23" s="4">
        <v>4</v>
      </c>
      <c r="E23" s="4">
        <f>F23+G23</f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ht="40" customHeight="1">
      <c r="A24" s="3" t="s">
        <v>573</v>
      </c>
      <c r="B24" s="2" t="s">
        <v>577</v>
      </c>
      <c r="C24" s="4">
        <f>D24+E24+H24+I24</f>
      </c>
      <c r="D24" s="4">
        <v>4</v>
      </c>
      <c r="E24" s="4">
        <f>F24+G24</f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ht="40" customHeight="1">
      <c r="A25" s="3" t="s">
        <v>575</v>
      </c>
      <c r="B25" s="2" t="s">
        <v>578</v>
      </c>
      <c r="C25" s="4">
        <f>D25+E25+H25+I25</f>
      </c>
      <c r="D25" s="4">
        <v>0</v>
      </c>
      <c r="E25" s="4">
        <f>F25+G25</f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ht="40" customHeight="1">
      <c r="A26" s="25" t="s">
        <v>579</v>
      </c>
      <c r="B26" s="26" t="s">
        <v>156</v>
      </c>
      <c r="C26" s="24">
        <f>D26+E26+H26+I26</f>
      </c>
      <c r="D26" s="24">
        <v>10</v>
      </c>
      <c r="E26" s="24">
        <f>F26+G26</f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</row>
    <row r="27" ht="40" customHeight="1">
      <c r="A27" s="3" t="s">
        <v>572</v>
      </c>
      <c r="B27" s="2" t="s">
        <v>158</v>
      </c>
      <c r="C27" s="4">
        <f>D27+E27+H27+I27</f>
      </c>
      <c r="D27" s="4">
        <v>10</v>
      </c>
      <c r="E27" s="4">
        <f>F27+G27</f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ht="40" customHeight="1">
      <c r="A28" s="3" t="s">
        <v>573</v>
      </c>
      <c r="B28" s="2" t="s">
        <v>580</v>
      </c>
      <c r="C28" s="4">
        <f>D28+E28+H28+I28</f>
      </c>
      <c r="D28" s="4">
        <v>10</v>
      </c>
      <c r="E28" s="4">
        <f>F28+G28</f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ht="40" customHeight="1">
      <c r="A29" s="3" t="s">
        <v>575</v>
      </c>
      <c r="B29" s="2" t="s">
        <v>160</v>
      </c>
      <c r="C29" s="4">
        <f>D29+E29+H29+I29</f>
      </c>
      <c r="D29" s="4">
        <v>0</v>
      </c>
      <c r="E29" s="4">
        <f>F29+G29</f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ht="40" customHeight="1">
      <c r="A30" s="25" t="s">
        <v>581</v>
      </c>
      <c r="B30" s="26" t="s">
        <v>172</v>
      </c>
      <c r="C30" s="24">
        <f>D30+E30+H30+I30</f>
      </c>
      <c r="D30" s="24">
        <v>1</v>
      </c>
      <c r="E30" s="24">
        <f>F30+G30</f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</row>
    <row r="31" ht="40" customHeight="1">
      <c r="A31" s="3" t="s">
        <v>572</v>
      </c>
      <c r="B31" s="2" t="s">
        <v>174</v>
      </c>
      <c r="C31" s="4">
        <f>D31+E31+H31+I31</f>
      </c>
      <c r="D31" s="4">
        <v>1</v>
      </c>
      <c r="E31" s="4">
        <f>F31+G31</f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ht="40" customHeight="1">
      <c r="A32" s="3" t="s">
        <v>573</v>
      </c>
      <c r="B32" s="2" t="s">
        <v>582</v>
      </c>
      <c r="C32" s="4">
        <f>D32+E32+H32+I32</f>
      </c>
      <c r="D32" s="4">
        <v>1</v>
      </c>
      <c r="E32" s="4">
        <f>F32+G32</f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ht="40" customHeight="1">
      <c r="A33" s="3" t="s">
        <v>575</v>
      </c>
      <c r="B33" s="2" t="s">
        <v>583</v>
      </c>
      <c r="C33" s="4">
        <f>D33+E33+H33+I33</f>
      </c>
      <c r="D33" s="4">
        <v>0</v>
      </c>
      <c r="E33" s="4">
        <f>F33+G33</f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ht="30" customHeight="1">
      <c r="A34" s="22" t="s">
        <v>98</v>
      </c>
      <c r="B34" s="26" t="s">
        <v>99</v>
      </c>
      <c r="C34" s="24">
        <f>D34+E34+H34+I34</f>
      </c>
      <c r="D34" s="24">
        <v>15</v>
      </c>
      <c r="E34" s="24">
        <f>F34+G34</f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</row>
  </sheetData>
  <sheetProtection password="" sheet="1" objects="1" scenarios="1"/>
  <mergeCells>
    <mergeCell ref="A1:J1"/>
    <mergeCell ref="A2:J2"/>
    <mergeCell ref="A6:B6"/>
    <mergeCell ref="C6:G6"/>
    <mergeCell ref="A7:B7"/>
    <mergeCell ref="C7:G7"/>
    <mergeCell ref="A8:B8"/>
    <mergeCell ref="C8:G8"/>
    <mergeCell ref="A9:B9"/>
    <mergeCell ref="C9:G9"/>
    <mergeCell ref="A11:J11"/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</mergeCells>
  <phoneticPr fontId="0" type="noConversion"/>
  <pageMargins left="0.4" right="0.4" top="0.4" bottom="0.4" header="0.1" footer="0.1"/>
  <pageSetup paperSize="9" fitToHeight="0" orientation="landscape" verticalDpi="0" r:id="rId2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2" t="s">
        <v>561</v>
      </c>
      <c r="B1" s="2" t="s">
        <v>74</v>
      </c>
      <c r="C1" s="2" t="s">
        <v>584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>
      <c r="A2" s="2"/>
      <c r="B2" s="2"/>
      <c r="C2" s="2" t="s">
        <v>585</v>
      </c>
      <c r="D2" s="2"/>
      <c r="E2" s="2" t="s">
        <v>586</v>
      </c>
      <c r="F2" s="2"/>
      <c r="G2" s="2" t="s">
        <v>587</v>
      </c>
      <c r="H2" s="2"/>
      <c r="I2" s="2" t="s">
        <v>588</v>
      </c>
      <c r="J2" s="2"/>
      <c r="K2" s="2" t="s">
        <v>589</v>
      </c>
      <c r="L2" s="2"/>
      <c r="M2" s="2" t="s">
        <v>590</v>
      </c>
      <c r="N2" s="2"/>
    </row>
    <row r="3" ht="30" customHeight="1">
      <c r="A3" s="2"/>
      <c r="B3" s="2"/>
      <c r="C3" s="2" t="s">
        <v>591</v>
      </c>
      <c r="D3" s="2" t="s">
        <v>592</v>
      </c>
      <c r="E3" s="2" t="s">
        <v>591</v>
      </c>
      <c r="F3" s="2" t="s">
        <v>592</v>
      </c>
      <c r="G3" s="2" t="s">
        <v>591</v>
      </c>
      <c r="H3" s="2" t="s">
        <v>592</v>
      </c>
      <c r="I3" s="2" t="s">
        <v>591</v>
      </c>
      <c r="J3" s="2" t="s">
        <v>592</v>
      </c>
      <c r="K3" s="2" t="s">
        <v>591</v>
      </c>
      <c r="L3" s="2" t="s">
        <v>592</v>
      </c>
      <c r="M3" s="2" t="s">
        <v>591</v>
      </c>
      <c r="N3" s="2" t="s">
        <v>592</v>
      </c>
    </row>
    <row r="4" ht="20" customHeight="1">
      <c r="A4" s="2" t="s">
        <v>17</v>
      </c>
      <c r="B4" s="2" t="s">
        <v>19</v>
      </c>
      <c r="C4" s="2" t="s">
        <v>43</v>
      </c>
      <c r="D4" s="2" t="s">
        <v>45</v>
      </c>
      <c r="E4" s="2" t="s">
        <v>47</v>
      </c>
      <c r="F4" s="2" t="s">
        <v>50</v>
      </c>
      <c r="G4" s="2" t="s">
        <v>52</v>
      </c>
      <c r="H4" s="2" t="s">
        <v>54</v>
      </c>
      <c r="I4" s="2" t="s">
        <v>55</v>
      </c>
      <c r="J4" s="2" t="s">
        <v>367</v>
      </c>
      <c r="K4" s="2" t="s">
        <v>368</v>
      </c>
      <c r="L4" s="2" t="s">
        <v>369</v>
      </c>
      <c r="M4" s="2" t="s">
        <v>533</v>
      </c>
      <c r="N4" s="2" t="s">
        <v>534</v>
      </c>
    </row>
    <row r="5" ht="30" customHeight="1">
      <c r="A5" s="25" t="s">
        <v>571</v>
      </c>
      <c r="B5" s="26" t="s">
        <v>84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</row>
    <row r="6" ht="30" customHeight="1">
      <c r="A6" s="3" t="s">
        <v>572</v>
      </c>
      <c r="B6" s="2" t="s">
        <v>238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ht="30" customHeight="1">
      <c r="A7" s="3" t="s">
        <v>573</v>
      </c>
      <c r="B7" s="2" t="s">
        <v>574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ht="30" customHeight="1">
      <c r="A8" s="3" t="s">
        <v>575</v>
      </c>
      <c r="B8" s="2" t="s">
        <v>351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ht="30" customHeight="1">
      <c r="A9" s="25" t="s">
        <v>576</v>
      </c>
      <c r="B9" s="26" t="s">
        <v>93</v>
      </c>
      <c r="C9" s="24">
        <v>0</v>
      </c>
      <c r="D9" s="24">
        <v>0</v>
      </c>
      <c r="E9" s="24">
        <v>2</v>
      </c>
      <c r="F9" s="24">
        <v>462410</v>
      </c>
      <c r="G9" s="24">
        <v>1</v>
      </c>
      <c r="H9" s="24">
        <v>195447.78</v>
      </c>
      <c r="I9" s="24">
        <v>0</v>
      </c>
      <c r="J9" s="24">
        <v>0</v>
      </c>
      <c r="K9" s="24">
        <v>1</v>
      </c>
      <c r="L9" s="24">
        <v>213730</v>
      </c>
      <c r="M9" s="24">
        <v>0</v>
      </c>
      <c r="N9" s="24">
        <v>0</v>
      </c>
    </row>
    <row r="10" ht="30" customHeight="1">
      <c r="A10" s="3" t="s">
        <v>572</v>
      </c>
      <c r="B10" s="2" t="s">
        <v>242</v>
      </c>
      <c r="C10" s="4">
        <v>0</v>
      </c>
      <c r="D10" s="4">
        <v>0</v>
      </c>
      <c r="E10" s="4">
        <v>2</v>
      </c>
      <c r="F10" s="4">
        <v>462410</v>
      </c>
      <c r="G10" s="4">
        <v>1</v>
      </c>
      <c r="H10" s="4">
        <v>195447.78</v>
      </c>
      <c r="I10" s="4">
        <v>0</v>
      </c>
      <c r="J10" s="4">
        <v>0</v>
      </c>
      <c r="K10" s="4">
        <v>1</v>
      </c>
      <c r="L10" s="4">
        <v>213730</v>
      </c>
      <c r="M10" s="4">
        <v>0</v>
      </c>
      <c r="N10" s="4">
        <v>0</v>
      </c>
    </row>
    <row r="11" ht="30" customHeight="1">
      <c r="A11" s="3" t="s">
        <v>573</v>
      </c>
      <c r="B11" s="2" t="s">
        <v>577</v>
      </c>
      <c r="C11" s="4">
        <v>0</v>
      </c>
      <c r="D11" s="4">
        <v>0</v>
      </c>
      <c r="E11" s="4">
        <v>1</v>
      </c>
      <c r="F11" s="4">
        <v>335000</v>
      </c>
      <c r="G11" s="4">
        <v>2</v>
      </c>
      <c r="H11" s="4">
        <v>322857.78</v>
      </c>
      <c r="I11" s="4">
        <v>0</v>
      </c>
      <c r="J11" s="4">
        <v>0</v>
      </c>
      <c r="K11" s="4">
        <v>1</v>
      </c>
      <c r="L11" s="4">
        <v>213730</v>
      </c>
      <c r="M11" s="4">
        <v>0</v>
      </c>
      <c r="N11" s="4">
        <v>0</v>
      </c>
    </row>
    <row r="12" ht="30" customHeight="1">
      <c r="A12" s="3" t="s">
        <v>575</v>
      </c>
      <c r="B12" s="2" t="s">
        <v>578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ht="30" customHeight="1">
      <c r="A13" s="25" t="s">
        <v>579</v>
      </c>
      <c r="B13" s="26" t="s">
        <v>156</v>
      </c>
      <c r="C13" s="24">
        <v>1</v>
      </c>
      <c r="D13" s="24">
        <v>200138.85</v>
      </c>
      <c r="E13" s="24">
        <v>8</v>
      </c>
      <c r="F13" s="24">
        <v>1225805.54</v>
      </c>
      <c r="G13" s="24">
        <v>1</v>
      </c>
      <c r="H13" s="24">
        <v>128250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</row>
    <row r="14" ht="30" customHeight="1">
      <c r="A14" s="3" t="s">
        <v>572</v>
      </c>
      <c r="B14" s="2" t="s">
        <v>158</v>
      </c>
      <c r="C14" s="4">
        <v>1</v>
      </c>
      <c r="D14" s="4">
        <v>200138.85</v>
      </c>
      <c r="E14" s="4">
        <v>8</v>
      </c>
      <c r="F14" s="4">
        <v>1225805.54</v>
      </c>
      <c r="G14" s="4">
        <v>1</v>
      </c>
      <c r="H14" s="4">
        <v>128250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ht="30" customHeight="1">
      <c r="A15" s="3" t="s">
        <v>573</v>
      </c>
      <c r="B15" s="2" t="s">
        <v>580</v>
      </c>
      <c r="C15" s="4">
        <v>1</v>
      </c>
      <c r="D15" s="4">
        <v>200138.85</v>
      </c>
      <c r="E15" s="4">
        <v>8</v>
      </c>
      <c r="F15" s="4">
        <v>1225805.54</v>
      </c>
      <c r="G15" s="4">
        <v>1</v>
      </c>
      <c r="H15" s="4">
        <v>128250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ht="30" customHeight="1">
      <c r="A16" s="3" t="s">
        <v>575</v>
      </c>
      <c r="B16" s="2" t="s">
        <v>160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ht="30" customHeight="1">
      <c r="A17" s="25" t="s">
        <v>581</v>
      </c>
      <c r="B17" s="26" t="s">
        <v>172</v>
      </c>
      <c r="C17" s="24">
        <v>0</v>
      </c>
      <c r="D17" s="24">
        <v>0</v>
      </c>
      <c r="E17" s="24">
        <v>1</v>
      </c>
      <c r="F17" s="24">
        <v>392880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</row>
    <row r="18" ht="30" customHeight="1">
      <c r="A18" s="3" t="s">
        <v>572</v>
      </c>
      <c r="B18" s="2" t="s">
        <v>174</v>
      </c>
      <c r="C18" s="4">
        <v>0</v>
      </c>
      <c r="D18" s="4">
        <v>0</v>
      </c>
      <c r="E18" s="4">
        <v>1</v>
      </c>
      <c r="F18" s="4">
        <v>392880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ht="30" customHeight="1">
      <c r="A19" s="3" t="s">
        <v>573</v>
      </c>
      <c r="B19" s="2" t="s">
        <v>582</v>
      </c>
      <c r="C19" s="4">
        <v>0</v>
      </c>
      <c r="D19" s="4">
        <v>0</v>
      </c>
      <c r="E19" s="4">
        <v>1</v>
      </c>
      <c r="F19" s="4">
        <v>392880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ht="30" customHeight="1">
      <c r="A20" s="3" t="s">
        <v>575</v>
      </c>
      <c r="B20" s="2" t="s">
        <v>583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ht="20" customHeight="1">
      <c r="A21" s="22" t="s">
        <v>98</v>
      </c>
      <c r="B21" s="26" t="s">
        <v>99</v>
      </c>
      <c r="C21" s="24">
        <v>1</v>
      </c>
      <c r="D21" s="24">
        <v>200138.85</v>
      </c>
      <c r="E21" s="24">
        <v>11</v>
      </c>
      <c r="F21" s="24">
        <v>2081095.54</v>
      </c>
      <c r="G21" s="24">
        <v>2</v>
      </c>
      <c r="H21" s="24">
        <v>323697.78</v>
      </c>
      <c r="I21" s="24">
        <v>0</v>
      </c>
      <c r="J21" s="24">
        <v>0</v>
      </c>
      <c r="K21" s="24">
        <v>1</v>
      </c>
      <c r="L21" s="24">
        <v>213730</v>
      </c>
      <c r="M21" s="24">
        <v>0</v>
      </c>
      <c r="N21" s="24">
        <v>0</v>
      </c>
    </row>
  </sheetData>
  <sheetProtection password="" sheet="1" objects="1" scenarios="1"/>
  <mergeCells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 r:id="rId2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3" width="24.83" customWidth="1"/>
  </cols>
  <sheetData>
    <row r="1" ht="30" customHeight="1">
      <c r="A1" s="2" t="s">
        <v>561</v>
      </c>
      <c r="B1" s="2" t="s">
        <v>74</v>
      </c>
      <c r="C1" s="2" t="s">
        <v>593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>
      <c r="A2" s="2"/>
      <c r="B2" s="2"/>
      <c r="C2" s="2" t="s">
        <v>590</v>
      </c>
      <c r="D2" s="2" t="s">
        <v>594</v>
      </c>
      <c r="E2" s="2" t="s">
        <v>595</v>
      </c>
      <c r="F2" s="2" t="s">
        <v>596</v>
      </c>
      <c r="G2" s="2" t="s">
        <v>597</v>
      </c>
      <c r="H2" s="2" t="s">
        <v>598</v>
      </c>
      <c r="I2" s="2" t="s">
        <v>599</v>
      </c>
      <c r="J2" s="2" t="s">
        <v>600</v>
      </c>
      <c r="K2" s="2" t="s">
        <v>601</v>
      </c>
      <c r="L2" s="2" t="s">
        <v>602</v>
      </c>
      <c r="M2" s="2" t="s">
        <v>585</v>
      </c>
    </row>
    <row r="3" ht="30" customHeight="1">
      <c r="A3" s="2" t="s">
        <v>17</v>
      </c>
      <c r="B3" s="2" t="s">
        <v>19</v>
      </c>
      <c r="C3" s="2" t="s">
        <v>603</v>
      </c>
      <c r="D3" s="2" t="s">
        <v>604</v>
      </c>
      <c r="E3" s="2" t="s">
        <v>605</v>
      </c>
      <c r="F3" s="2" t="s">
        <v>606</v>
      </c>
      <c r="G3" s="2" t="s">
        <v>607</v>
      </c>
      <c r="H3" s="2" t="s">
        <v>608</v>
      </c>
      <c r="I3" s="2" t="s">
        <v>609</v>
      </c>
      <c r="J3" s="2" t="s">
        <v>610</v>
      </c>
      <c r="K3" s="2" t="s">
        <v>611</v>
      </c>
      <c r="L3" s="2" t="s">
        <v>612</v>
      </c>
      <c r="M3" s="2" t="s">
        <v>613</v>
      </c>
    </row>
    <row r="4" ht="30" customHeight="1">
      <c r="A4" s="25" t="s">
        <v>571</v>
      </c>
      <c r="B4" s="26" t="s">
        <v>84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</row>
    <row r="5" ht="30" customHeight="1">
      <c r="A5" s="3" t="s">
        <v>572</v>
      </c>
      <c r="B5" s="2" t="s">
        <v>238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</row>
    <row r="6" ht="30" customHeight="1">
      <c r="A6" s="3" t="s">
        <v>573</v>
      </c>
      <c r="B6" s="2" t="s">
        <v>574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ht="30" customHeight="1">
      <c r="A7" s="3" t="s">
        <v>575</v>
      </c>
      <c r="B7" s="2" t="s">
        <v>351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ht="30" customHeight="1">
      <c r="A8" s="25" t="s">
        <v>576</v>
      </c>
      <c r="B8" s="26" t="s">
        <v>93</v>
      </c>
      <c r="C8" s="24">
        <v>541256.03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</row>
    <row r="9" ht="30" customHeight="1">
      <c r="A9" s="3" t="s">
        <v>572</v>
      </c>
      <c r="B9" s="2" t="s">
        <v>242</v>
      </c>
      <c r="C9" s="4">
        <v>541256.03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ht="30" customHeight="1">
      <c r="A10" s="3" t="s">
        <v>573</v>
      </c>
      <c r="B10" s="2" t="s">
        <v>577</v>
      </c>
      <c r="C10" s="4">
        <v>541256.03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ht="30" customHeight="1">
      <c r="A11" s="3" t="s">
        <v>575</v>
      </c>
      <c r="B11" s="2" t="s">
        <v>578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ht="30" customHeight="1">
      <c r="A12" s="25" t="s">
        <v>579</v>
      </c>
      <c r="B12" s="26" t="s">
        <v>156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ht="30" customHeight="1">
      <c r="A13" s="3" t="s">
        <v>572</v>
      </c>
      <c r="B13" s="2" t="s">
        <v>158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ht="30" customHeight="1">
      <c r="A14" s="3" t="s">
        <v>573</v>
      </c>
      <c r="B14" s="2" t="s">
        <v>580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ht="30" customHeight="1">
      <c r="A15" s="3" t="s">
        <v>575</v>
      </c>
      <c r="B15" s="2" t="s">
        <v>160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ht="30" customHeight="1">
      <c r="A16" s="25" t="s">
        <v>581</v>
      </c>
      <c r="B16" s="26" t="s">
        <v>172</v>
      </c>
      <c r="C16" s="24">
        <v>307756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</row>
    <row r="17" ht="30" customHeight="1">
      <c r="A17" s="3" t="s">
        <v>572</v>
      </c>
      <c r="B17" s="2" t="s">
        <v>174</v>
      </c>
      <c r="C17" s="4">
        <v>307756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ht="30" customHeight="1">
      <c r="A18" s="3" t="s">
        <v>573</v>
      </c>
      <c r="B18" s="2" t="s">
        <v>582</v>
      </c>
      <c r="C18" s="4">
        <v>307756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ht="30" customHeight="1">
      <c r="A19" s="3" t="s">
        <v>575</v>
      </c>
      <c r="B19" s="2" t="s">
        <v>583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ht="20" customHeight="1">
      <c r="A20" s="22" t="s">
        <v>98</v>
      </c>
      <c r="B20" s="26" t="s">
        <v>99</v>
      </c>
      <c r="C20" s="24">
        <v>849012.03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</row>
  </sheetData>
  <sheetProtection password="" sheet="1" objects="1" scenarios="1"/>
  <mergeCells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 r:id="rId2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8" t="s">
        <v>614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>
      <c r="A2" s="2" t="s">
        <v>135</v>
      </c>
      <c r="B2" s="2" t="s">
        <v>74</v>
      </c>
      <c r="C2" s="2" t="s">
        <v>615</v>
      </c>
      <c r="D2" s="2" t="s">
        <v>616</v>
      </c>
      <c r="E2" s="2"/>
      <c r="F2" s="2"/>
      <c r="G2" s="2"/>
      <c r="H2" s="2"/>
      <c r="I2" s="2"/>
      <c r="J2" s="2"/>
      <c r="K2" s="2"/>
    </row>
    <row r="3" ht="30" customHeight="1">
      <c r="A3" s="2"/>
      <c r="B3" s="2"/>
      <c r="C3" s="2"/>
      <c r="D3" s="2" t="s">
        <v>186</v>
      </c>
      <c r="E3" s="2"/>
      <c r="F3" s="2"/>
      <c r="G3" s="2"/>
      <c r="H3" s="2"/>
      <c r="I3" s="2"/>
      <c r="J3" s="2"/>
      <c r="K3" s="2"/>
    </row>
    <row r="4" ht="30" customHeight="1">
      <c r="A4" s="2"/>
      <c r="B4" s="2"/>
      <c r="C4" s="2"/>
      <c r="D4" s="2" t="s">
        <v>617</v>
      </c>
      <c r="E4" s="2"/>
      <c r="F4" s="2"/>
      <c r="G4" s="2"/>
      <c r="H4" s="2" t="s">
        <v>618</v>
      </c>
      <c r="I4" s="2" t="s">
        <v>619</v>
      </c>
      <c r="J4" s="2" t="s">
        <v>620</v>
      </c>
      <c r="K4" s="2" t="s">
        <v>621</v>
      </c>
    </row>
    <row r="5" ht="40" customHeight="1">
      <c r="A5" s="2"/>
      <c r="B5" s="2"/>
      <c r="C5" s="2"/>
      <c r="D5" s="2" t="s">
        <v>622</v>
      </c>
      <c r="E5" s="2" t="s">
        <v>623</v>
      </c>
      <c r="F5" s="2" t="s">
        <v>624</v>
      </c>
      <c r="G5" s="2" t="s">
        <v>625</v>
      </c>
      <c r="H5" s="2"/>
      <c r="I5" s="2"/>
      <c r="J5" s="2"/>
      <c r="K5" s="2"/>
    </row>
    <row r="6" ht="3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</row>
    <row r="7" ht="30" customHeight="1">
      <c r="A7" s="25" t="s">
        <v>571</v>
      </c>
      <c r="B7" s="26" t="s">
        <v>84</v>
      </c>
      <c r="C7" s="24">
        <f>SUM(D7:K7)</f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</row>
    <row r="8" ht="30" customHeight="1">
      <c r="A8" s="3" t="s">
        <v>572</v>
      </c>
      <c r="B8" s="2" t="s">
        <v>238</v>
      </c>
      <c r="C8" s="4">
        <f>SUM(D8:K8)</f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30" customHeight="1">
      <c r="A9" s="3" t="s">
        <v>573</v>
      </c>
      <c r="B9" s="2" t="s">
        <v>574</v>
      </c>
      <c r="C9" s="4">
        <f>SUM(D9:K9)</f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30" customHeight="1">
      <c r="A10" s="3" t="s">
        <v>575</v>
      </c>
      <c r="B10" s="2" t="s">
        <v>351</v>
      </c>
      <c r="C10" s="4">
        <f>SUM(D10:K10)</f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30" customHeight="1">
      <c r="A11" s="25" t="s">
        <v>576</v>
      </c>
      <c r="B11" s="26" t="s">
        <v>93</v>
      </c>
      <c r="C11" s="24">
        <f>SUM(D11:K11)</f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</row>
    <row r="12" ht="30" customHeight="1">
      <c r="A12" s="3" t="s">
        <v>572</v>
      </c>
      <c r="B12" s="2" t="s">
        <v>242</v>
      </c>
      <c r="C12" s="4">
        <f>SUM(D12:K12)</f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30" customHeight="1">
      <c r="A13" s="3" t="s">
        <v>573</v>
      </c>
      <c r="B13" s="2" t="s">
        <v>577</v>
      </c>
      <c r="C13" s="4">
        <f>SUM(D13:K13)</f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30" customHeight="1">
      <c r="A14" s="3" t="s">
        <v>575</v>
      </c>
      <c r="B14" s="2" t="s">
        <v>578</v>
      </c>
      <c r="C14" s="4">
        <f>SUM(D14:K14)</f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30" customHeight="1">
      <c r="A15" s="25" t="s">
        <v>579</v>
      </c>
      <c r="B15" s="26" t="s">
        <v>156</v>
      </c>
      <c r="C15" s="24">
        <f>SUM(D15:K15)</f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ht="30" customHeight="1">
      <c r="A16" s="3" t="s">
        <v>572</v>
      </c>
      <c r="B16" s="2" t="s">
        <v>158</v>
      </c>
      <c r="C16" s="4">
        <f>SUM(D16:K16)</f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ht="30" customHeight="1">
      <c r="A17" s="3" t="s">
        <v>573</v>
      </c>
      <c r="B17" s="2" t="s">
        <v>580</v>
      </c>
      <c r="C17" s="4">
        <f>SUM(D17:K17)</f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ht="30" customHeight="1">
      <c r="A18" s="3" t="s">
        <v>575</v>
      </c>
      <c r="B18" s="2" t="s">
        <v>160</v>
      </c>
      <c r="C18" s="4">
        <f>SUM(D18:K18)</f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ht="30" customHeight="1">
      <c r="A19" s="25" t="s">
        <v>581</v>
      </c>
      <c r="B19" s="26" t="s">
        <v>172</v>
      </c>
      <c r="C19" s="24">
        <f>SUM(D19:K19)</f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ht="30" customHeight="1">
      <c r="A20" s="3" t="s">
        <v>572</v>
      </c>
      <c r="B20" s="2" t="s">
        <v>174</v>
      </c>
      <c r="C20" s="4">
        <f>SUM(D20:K20)</f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ht="30" customHeight="1">
      <c r="A21" s="3" t="s">
        <v>573</v>
      </c>
      <c r="B21" s="2" t="s">
        <v>582</v>
      </c>
      <c r="C21" s="4">
        <f>SUM(D21:K21)</f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ht="30" customHeight="1">
      <c r="A22" s="3" t="s">
        <v>575</v>
      </c>
      <c r="B22" s="2" t="s">
        <v>583</v>
      </c>
      <c r="C22" s="4">
        <f>SUM(D22:K22)</f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ht="20" customHeight="1">
      <c r="A23" s="22" t="s">
        <v>98</v>
      </c>
      <c r="B23" s="26" t="s">
        <v>99</v>
      </c>
      <c r="C23" s="24">
        <f>SUM(D23:K23)</f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ht="20" customHeight="1">
</row>
    <row r="25" ht="40" customHeight="1">
      <c r="A25" s="14" t="s">
        <v>411</v>
      </c>
      <c r="B25" s="19"/>
      <c r="C25" s="0"/>
      <c r="D25" s="19"/>
      <c r="E25" s="0"/>
      <c r="F25" s="19"/>
    </row>
    <row r="26" ht="20" customHeight="1">
      <c r="A26" s="0"/>
      <c r="B26" s="15" t="s">
        <v>412</v>
      </c>
      <c r="C26" s="0"/>
      <c r="D26" s="15" t="s">
        <v>626</v>
      </c>
      <c r="E26" s="0"/>
      <c r="F26" s="15" t="s">
        <v>413</v>
      </c>
    </row>
    <row r="27" ht="40" customHeight="1">
      <c r="A27" s="14" t="s">
        <v>414</v>
      </c>
      <c r="B27" s="19"/>
      <c r="C27" s="0"/>
      <c r="D27" s="19"/>
      <c r="E27" s="0"/>
      <c r="F27" s="19"/>
    </row>
    <row r="28" ht="20" customHeight="1">
      <c r="A28" s="0"/>
      <c r="B28" s="15" t="s">
        <v>412</v>
      </c>
      <c r="C28" s="0"/>
      <c r="D28" s="15" t="s">
        <v>627</v>
      </c>
      <c r="E28" s="0"/>
      <c r="F28" s="15" t="s">
        <v>415</v>
      </c>
    </row>
    <row r="29" ht="20" customHeight="1">
      <c r="A29" s="14" t="s">
        <v>435</v>
      </c>
      <c r="B29" s="14"/>
    </row>
    <row r="30" ht="20" customHeight="1">
</row>
    <row r="31" ht="20" customHeight="1">
      <c r="A31" s="5" t="s">
        <v>58</v>
      </c>
      <c r="B31" s="5"/>
    </row>
    <row r="32" ht="20" customHeight="1">
      <c r="A32" s="6" t="s">
        <v>60</v>
      </c>
      <c r="B32" s="6"/>
    </row>
    <row r="33" ht="20" customHeight="1">
      <c r="A33" s="6" t="s">
        <v>62</v>
      </c>
      <c r="B33" s="6"/>
    </row>
    <row r="34" ht="20" customHeight="1">
      <c r="A34" s="6" t="s">
        <v>64</v>
      </c>
      <c r="B34" s="6"/>
    </row>
    <row r="35" ht="20" customHeight="1">
      <c r="A35" s="6" t="s">
        <v>66</v>
      </c>
      <c r="B35" s="6"/>
    </row>
    <row r="36" ht="20" customHeight="1">
      <c r="A36" s="6" t="s">
        <v>68</v>
      </c>
      <c r="B36" s="6"/>
    </row>
    <row r="37" ht="20" customHeight="1">
      <c r="A37" s="7" t="s">
        <v>70</v>
      </c>
      <c r="B37" s="7"/>
    </row>
  </sheetData>
  <sheetProtection password="" sheet="1" objects="1" scenarios="1"/>
  <mergeCells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  <mergeCell ref="A29:B29"/>
    <mergeCell ref="A31:B31"/>
    <mergeCell ref="A32:B32"/>
    <mergeCell ref="A33:B33"/>
    <mergeCell ref="A34:B34"/>
    <mergeCell ref="A35:B35"/>
    <mergeCell ref="A36:B36"/>
    <mergeCell ref="A37:B37"/>
  </mergeCells>
  <phoneticPr fontId="0" type="noConversion"/>
  <pageMargins left="0.4" right="0.4" top="0.4" bottom="0.4" header="0.1" footer="0.1"/>
  <pageSetup paperSize="9" fitToHeight="0" orientation="landscape" verticalDpi="0" r:id="rId2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8" t="s">
        <v>628</v>
      </c>
      <c r="B1" s="8"/>
      <c r="C1" s="8"/>
      <c r="D1" s="8"/>
      <c r="E1" s="8"/>
      <c r="F1" s="8"/>
      <c r="G1" s="8"/>
      <c r="H1" s="8"/>
      <c r="I1" s="8"/>
      <c r="J1" s="8"/>
    </row>
    <row r="2" ht="50" customHeight="1">
      <c r="A2" s="8" t="s">
        <v>629</v>
      </c>
      <c r="B2" s="8"/>
      <c r="C2" s="8"/>
      <c r="D2" s="8"/>
      <c r="E2" s="8"/>
      <c r="F2" s="8"/>
      <c r="G2" s="8"/>
      <c r="H2" s="8"/>
      <c r="I2" s="8"/>
      <c r="J2" s="8"/>
    </row>
    <row r="3" ht="30" customHeight="1">
      <c r="A3" s="2" t="s">
        <v>135</v>
      </c>
      <c r="B3" s="2" t="s">
        <v>74</v>
      </c>
      <c r="C3" s="2" t="s">
        <v>630</v>
      </c>
      <c r="D3" s="2"/>
      <c r="E3" s="2"/>
      <c r="F3" s="2"/>
      <c r="G3" s="2"/>
      <c r="H3" s="2"/>
      <c r="I3" s="2"/>
      <c r="J3" s="2"/>
    </row>
    <row r="4" ht="30" customHeight="1">
      <c r="A4" s="2"/>
      <c r="B4" s="2"/>
      <c r="C4" s="2" t="s">
        <v>80</v>
      </c>
      <c r="D4" s="2"/>
      <c r="E4" s="2" t="s">
        <v>186</v>
      </c>
      <c r="F4" s="2"/>
      <c r="G4" s="2"/>
      <c r="H4" s="2"/>
      <c r="I4" s="2"/>
      <c r="J4" s="2"/>
    </row>
    <row r="5" ht="30" customHeight="1">
      <c r="A5" s="2"/>
      <c r="B5" s="2"/>
      <c r="C5" s="2"/>
      <c r="D5" s="0"/>
      <c r="E5" s="2" t="s">
        <v>631</v>
      </c>
      <c r="F5" s="2"/>
      <c r="G5" s="2" t="s">
        <v>632</v>
      </c>
      <c r="H5" s="2"/>
      <c r="I5" s="2" t="s">
        <v>633</v>
      </c>
      <c r="J5" s="2"/>
    </row>
    <row r="6" ht="30" customHeight="1">
      <c r="A6" s="2"/>
      <c r="B6" s="2"/>
      <c r="C6" s="2" t="s">
        <v>634</v>
      </c>
      <c r="D6" s="2" t="s">
        <v>635</v>
      </c>
      <c r="E6" s="2" t="s">
        <v>634</v>
      </c>
      <c r="F6" s="2" t="s">
        <v>635</v>
      </c>
      <c r="G6" s="2" t="s">
        <v>634</v>
      </c>
      <c r="H6" s="2" t="s">
        <v>635</v>
      </c>
      <c r="I6" s="2" t="s">
        <v>634</v>
      </c>
      <c r="J6" s="2" t="s">
        <v>635</v>
      </c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</row>
    <row r="8" ht="30" customHeight="1">
      <c r="A8" s="25" t="s">
        <v>636</v>
      </c>
      <c r="B8" s="26" t="s">
        <v>84</v>
      </c>
      <c r="C8" s="24">
        <f>E8+G8+I8</f>
      </c>
      <c r="D8" s="24">
        <f>F8+H8+J8</f>
      </c>
      <c r="E8" s="24">
        <v>5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</row>
    <row r="9" ht="30" customHeight="1">
      <c r="A9" s="3" t="s">
        <v>637</v>
      </c>
      <c r="B9" s="2" t="s">
        <v>238</v>
      </c>
      <c r="C9" s="4">
        <f>E9+G9+I9</f>
      </c>
      <c r="D9" s="4">
        <f>F9+H9+J9</f>
      </c>
      <c r="E9" s="4">
        <v>2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ht="30" customHeight="1">
      <c r="A10" s="3" t="s">
        <v>638</v>
      </c>
      <c r="B10" s="2" t="s">
        <v>639</v>
      </c>
      <c r="C10" s="4">
        <f>E10+G10+I10</f>
      </c>
      <c r="D10" s="4">
        <f>F10+H10+J10</f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ht="30" customHeight="1">
      <c r="A11" s="3" t="s">
        <v>640</v>
      </c>
      <c r="B11" s="2" t="s">
        <v>641</v>
      </c>
      <c r="C11" s="4">
        <f>E11+G11+I11</f>
      </c>
      <c r="D11" s="4">
        <f>F11+H11+J11</f>
      </c>
      <c r="E11" s="4">
        <v>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ht="30" customHeight="1">
      <c r="A12" s="3" t="s">
        <v>642</v>
      </c>
      <c r="B12" s="2" t="s">
        <v>643</v>
      </c>
      <c r="C12" s="4">
        <f>E12+G12+I12</f>
      </c>
      <c r="D12" s="4">
        <f>F12+H12+J12</f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ht="30" customHeight="1">
      <c r="A13" s="3" t="s">
        <v>644</v>
      </c>
      <c r="B13" s="2" t="s">
        <v>645</v>
      </c>
      <c r="C13" s="4">
        <f>E13+G13+I13</f>
      </c>
      <c r="D13" s="4">
        <f>F13+H13+J13</f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ht="30" customHeight="1">
      <c r="A14" s="3" t="s">
        <v>646</v>
      </c>
      <c r="B14" s="2" t="s">
        <v>647</v>
      </c>
      <c r="C14" s="4">
        <f>E14+G14+I14</f>
      </c>
      <c r="D14" s="4">
        <f>F14+H14+J14</f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ht="30" customHeight="1">
      <c r="A15" s="3" t="s">
        <v>648</v>
      </c>
      <c r="B15" s="2" t="s">
        <v>649</v>
      </c>
      <c r="C15" s="4">
        <f>E15+G15+I15</f>
      </c>
      <c r="D15" s="4">
        <f>F15+H15+J15</f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ht="30" customHeight="1">
      <c r="A16" s="3" t="s">
        <v>650</v>
      </c>
      <c r="B16" s="2" t="s">
        <v>651</v>
      </c>
      <c r="C16" s="4">
        <f>E16+G16+I16</f>
      </c>
      <c r="D16" s="4">
        <f>F16+H16+J16</f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ht="30" customHeight="1">
      <c r="A17" s="3" t="s">
        <v>652</v>
      </c>
      <c r="B17" s="2" t="s">
        <v>653</v>
      </c>
      <c r="C17" s="4">
        <f>E17+G17+I17</f>
      </c>
      <c r="D17" s="4">
        <f>F17+H17+J17</f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ht="30" customHeight="1">
      <c r="A18" s="3" t="s">
        <v>654</v>
      </c>
      <c r="B18" s="2" t="s">
        <v>351</v>
      </c>
      <c r="C18" s="4">
        <f>E18+G18+I18</f>
      </c>
      <c r="D18" s="4">
        <f>F18+H18+J18</f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ht="30" customHeight="1">
      <c r="A19" s="3" t="s">
        <v>655</v>
      </c>
      <c r="B19" s="2" t="s">
        <v>353</v>
      </c>
      <c r="C19" s="4">
        <f>E19+G19+I19</f>
      </c>
      <c r="D19" s="4">
        <f>F19+H19+J19</f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ht="30" customHeight="1">
      <c r="A20" s="3" t="s">
        <v>656</v>
      </c>
      <c r="B20" s="2" t="s">
        <v>657</v>
      </c>
      <c r="C20" s="4">
        <f>E20+G20+I20</f>
      </c>
      <c r="D20" s="4">
        <f>F20+H20+J20</f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ht="30" customHeight="1">
      <c r="A21" s="3" t="s">
        <v>658</v>
      </c>
      <c r="B21" s="2" t="s">
        <v>89</v>
      </c>
      <c r="C21" s="4">
        <f>E21+G21+I21</f>
      </c>
      <c r="D21" s="4">
        <f>F21+H21+J21</f>
      </c>
      <c r="E21" s="4">
        <v>3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ht="30" customHeight="1">
      <c r="A22" s="3" t="s">
        <v>659</v>
      </c>
      <c r="B22" s="2" t="s">
        <v>660</v>
      </c>
      <c r="C22" s="4">
        <f>E22+G22+I22</f>
      </c>
      <c r="D22" s="4">
        <f>F22+H22+J22</f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ht="30" customHeight="1">
      <c r="A23" s="3" t="s">
        <v>661</v>
      </c>
      <c r="B23" s="2" t="s">
        <v>662</v>
      </c>
      <c r="C23" s="4">
        <f>E23+G23+I23</f>
      </c>
      <c r="D23" s="4">
        <f>F23+H23+J23</f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ht="30" customHeight="1">
      <c r="A24" s="3" t="s">
        <v>663</v>
      </c>
      <c r="B24" s="2" t="s">
        <v>664</v>
      </c>
      <c r="C24" s="4">
        <f>E24+G24+I24</f>
      </c>
      <c r="D24" s="4">
        <f>F24+H24+J24</f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ht="30" customHeight="1">
      <c r="A25" s="3" t="s">
        <v>665</v>
      </c>
      <c r="B25" s="2" t="s">
        <v>666</v>
      </c>
      <c r="C25" s="4">
        <f>E25+G25+I25</f>
      </c>
      <c r="D25" s="4">
        <f>F25+H25+J25</f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ht="30" customHeight="1">
      <c r="A26" s="25" t="s">
        <v>667</v>
      </c>
      <c r="B26" s="26" t="s">
        <v>93</v>
      </c>
      <c r="C26" s="24">
        <f>E26+G26+I26</f>
      </c>
      <c r="D26" s="24">
        <f>F26+H26+J26</f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</row>
    <row r="27" ht="30" customHeight="1">
      <c r="A27" s="3" t="s">
        <v>668</v>
      </c>
      <c r="B27" s="2" t="s">
        <v>242</v>
      </c>
      <c r="C27" s="4">
        <f>E27+G27+I27</f>
      </c>
      <c r="D27" s="4">
        <f>F27+H27+J27</f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ht="30" customHeight="1">
      <c r="A28" s="3" t="s">
        <v>669</v>
      </c>
      <c r="B28" s="2" t="s">
        <v>670</v>
      </c>
      <c r="C28" s="4">
        <f>E28+G28+I28</f>
      </c>
      <c r="D28" s="4">
        <f>F28+H28+J28</f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ht="30" customHeight="1">
      <c r="A29" s="3" t="s">
        <v>671</v>
      </c>
      <c r="B29" s="2" t="s">
        <v>672</v>
      </c>
      <c r="C29" s="4">
        <f>E29+G29+I29</f>
      </c>
      <c r="D29" s="4">
        <f>F29+H29+J29</f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ht="30" customHeight="1">
      <c r="A30" s="3" t="s">
        <v>673</v>
      </c>
      <c r="B30" s="2" t="s">
        <v>674</v>
      </c>
      <c r="C30" s="4">
        <f>E30+G30+I30</f>
      </c>
      <c r="D30" s="4">
        <f>F30+H30+J30</f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ht="30" customHeight="1">
      <c r="A31" s="3" t="s">
        <v>675</v>
      </c>
      <c r="B31" s="2" t="s">
        <v>676</v>
      </c>
      <c r="C31" s="4">
        <f>E31+G31+I31</f>
      </c>
      <c r="D31" s="4">
        <f>F31+H31+J31</f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ht="30" customHeight="1">
      <c r="A32" s="3" t="s">
        <v>677</v>
      </c>
      <c r="B32" s="2" t="s">
        <v>678</v>
      </c>
      <c r="C32" s="4">
        <f>E32+G32+I32</f>
      </c>
      <c r="D32" s="4">
        <f>F32+H32+J32</f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ht="30" customHeight="1">
      <c r="A33" s="3" t="s">
        <v>679</v>
      </c>
      <c r="B33" s="2" t="s">
        <v>578</v>
      </c>
      <c r="C33" s="4">
        <f>E33+G33+I33</f>
      </c>
      <c r="D33" s="4">
        <f>F33+H33+J33</f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ht="30" customHeight="1">
      <c r="A34" s="3" t="s">
        <v>680</v>
      </c>
      <c r="B34" s="2" t="s">
        <v>681</v>
      </c>
      <c r="C34" s="4">
        <f>E34+G34+I34</f>
      </c>
      <c r="D34" s="4">
        <f>F34+H34+J34</f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ht="30" customHeight="1">
      <c r="A35" s="3" t="s">
        <v>682</v>
      </c>
      <c r="B35" s="2" t="s">
        <v>683</v>
      </c>
      <c r="C35" s="4">
        <f>E35+G35+I35</f>
      </c>
      <c r="D35" s="4">
        <f>F35+H35+J35</f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ht="30" customHeight="1">
      <c r="A36" s="3" t="s">
        <v>684</v>
      </c>
      <c r="B36" s="2" t="s">
        <v>685</v>
      </c>
      <c r="C36" s="4">
        <f>E36+G36+I36</f>
      </c>
      <c r="D36" s="4">
        <f>F36+H36+J36</f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ht="30" customHeight="1">
      <c r="A37" s="3" t="s">
        <v>686</v>
      </c>
      <c r="B37" s="2" t="s">
        <v>687</v>
      </c>
      <c r="C37" s="4">
        <f>E37+G37+I37</f>
      </c>
      <c r="D37" s="4">
        <f>F37+H37+J37</f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ht="30" customHeight="1">
      <c r="A38" s="3" t="s">
        <v>688</v>
      </c>
      <c r="B38" s="2" t="s">
        <v>689</v>
      </c>
      <c r="C38" s="4">
        <f>E38+G38+I38</f>
      </c>
      <c r="D38" s="4">
        <f>F38+H38+J38</f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ht="30" customHeight="1">
      <c r="A39" s="3" t="s">
        <v>690</v>
      </c>
      <c r="B39" s="2" t="s">
        <v>691</v>
      </c>
      <c r="C39" s="4">
        <f>E39+G39+I39</f>
      </c>
      <c r="D39" s="4">
        <f>F39+H39+J39</f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ht="30" customHeight="1">
      <c r="A40" s="25" t="s">
        <v>692</v>
      </c>
      <c r="B40" s="26" t="s">
        <v>156</v>
      </c>
      <c r="C40" s="24">
        <f>E40+G40+I40</f>
      </c>
      <c r="D40" s="24">
        <f>F40+H40+J40</f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</row>
    <row r="41" ht="30" customHeight="1">
      <c r="A41" s="3" t="s">
        <v>693</v>
      </c>
      <c r="B41" s="2" t="s">
        <v>158</v>
      </c>
      <c r="C41" s="4">
        <f>E41+G41+I41</f>
      </c>
      <c r="D41" s="4">
        <f>F41+H41+J41</f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ht="30" customHeight="1">
      <c r="A42" s="3" t="s">
        <v>694</v>
      </c>
      <c r="B42" s="2" t="s">
        <v>160</v>
      </c>
      <c r="C42" s="4">
        <f>E42+G42+I42</f>
      </c>
      <c r="D42" s="4">
        <f>F42+H42+J42</f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ht="30" customHeight="1">
      <c r="A43" s="3" t="s">
        <v>695</v>
      </c>
      <c r="B43" s="2" t="s">
        <v>162</v>
      </c>
      <c r="C43" s="4">
        <f>E43+G43+I43</f>
      </c>
      <c r="D43" s="4">
        <f>F43+H43+J43</f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ht="30" customHeight="1">
      <c r="A44" s="3" t="s">
        <v>696</v>
      </c>
      <c r="B44" s="2" t="s">
        <v>164</v>
      </c>
      <c r="C44" s="4">
        <f>E44+G44+I44</f>
      </c>
      <c r="D44" s="4">
        <f>F44+H44+J44</f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ht="30" customHeight="1">
      <c r="A45" s="3" t="s">
        <v>697</v>
      </c>
      <c r="B45" s="2" t="s">
        <v>698</v>
      </c>
      <c r="C45" s="4">
        <f>E45+G45+I45</f>
      </c>
      <c r="D45" s="4">
        <f>F45+H45+J45</f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ht="30" customHeight="1">
      <c r="A46" s="3" t="s">
        <v>699</v>
      </c>
      <c r="B46" s="2" t="s">
        <v>700</v>
      </c>
      <c r="C46" s="4">
        <f>E46+G46+I46</f>
      </c>
      <c r="D46" s="4">
        <f>F46+H46+J46</f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ht="30" customHeight="1">
      <c r="A47" s="3" t="s">
        <v>701</v>
      </c>
      <c r="B47" s="2" t="s">
        <v>702</v>
      </c>
      <c r="C47" s="4">
        <f>E47+G47+I47</f>
      </c>
      <c r="D47" s="4">
        <f>F47+H47+J47</f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ht="30" customHeight="1">
      <c r="A48" s="3" t="s">
        <v>703</v>
      </c>
      <c r="B48" s="2" t="s">
        <v>704</v>
      </c>
      <c r="C48" s="4">
        <f>E48+G48+I48</f>
      </c>
      <c r="D48" s="4">
        <f>F48+H48+J48</f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ht="30" customHeight="1">
      <c r="A49" s="3" t="s">
        <v>705</v>
      </c>
      <c r="B49" s="2" t="s">
        <v>706</v>
      </c>
      <c r="C49" s="4">
        <f>E49+G49+I49</f>
      </c>
      <c r="D49" s="4">
        <f>F49+H49+J49</f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ht="20" customHeight="1">
      <c r="A50" s="22" t="s">
        <v>98</v>
      </c>
      <c r="B50" s="26" t="s">
        <v>99</v>
      </c>
      <c r="C50" s="24">
        <f>VLOOKUP("1000",B:U,2,0) + VLOOKUP("2000",B:U,2,0) + VLOOKUP("3000",B:U,2,0)</f>
      </c>
      <c r="D50" s="24">
        <f>VLOOKUP("1000",B:U,3,0) + VLOOKUP("2000",B:U,3,0) + VLOOKUP("3000",B:U,3,0)</f>
      </c>
      <c r="E50" s="24">
        <f>VLOOKUP("1000",B:U,4,0) + VLOOKUP("2000",B:U,4,0) + VLOOKUP("3000",B:U,4,0)</f>
      </c>
      <c r="F50" s="24">
        <f>VLOOKUP("1000",B:U,5,0) + VLOOKUP("2000",B:U,5,0) + VLOOKUP("3000",B:U,5,0)</f>
      </c>
      <c r="G50" s="24">
        <f>VLOOKUP("1000",B:U,6,0) + VLOOKUP("2000",B:U,6,0) + VLOOKUP("3000",B:U,6,0)</f>
      </c>
      <c r="H50" s="24">
        <f>VLOOKUP("1000",B:U,7,0) + VLOOKUP("2000",B:U,7,0) + VLOOKUP("3000",B:U,7,0)</f>
      </c>
      <c r="I50" s="24">
        <f>VLOOKUP("1000",B:U,8,0) + VLOOKUP("2000",B:U,8,0) + VLOOKUP("3000",B:U,8,0)</f>
      </c>
      <c r="J50" s="24">
        <f>VLOOKUP("1000",B:U,9,0) + VLOOKUP("2000",B:U,9,0) + VLOOKUP("3000",B:U,9,0)</f>
      </c>
    </row>
  </sheetData>
  <sheetProtection password="" sheet="1" objects="1" scenarios="1"/>
  <mergeCells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 r:id="rId24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8" t="s">
        <v>707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>
      <c r="A2" s="2" t="s">
        <v>135</v>
      </c>
      <c r="B2" s="2" t="s">
        <v>74</v>
      </c>
      <c r="C2" s="2" t="s">
        <v>446</v>
      </c>
      <c r="D2" s="2"/>
      <c r="E2" s="2"/>
      <c r="F2" s="2"/>
      <c r="G2" s="2" t="s">
        <v>512</v>
      </c>
      <c r="H2" s="2"/>
      <c r="I2" s="2"/>
      <c r="J2" s="2"/>
      <c r="K2" s="2"/>
    </row>
    <row r="3" ht="30" customHeight="1">
      <c r="A3" s="2"/>
      <c r="B3" s="2"/>
      <c r="C3" s="2" t="s">
        <v>80</v>
      </c>
      <c r="D3" s="2" t="s">
        <v>186</v>
      </c>
      <c r="E3" s="2"/>
      <c r="F3" s="2"/>
      <c r="G3" s="2" t="s">
        <v>80</v>
      </c>
      <c r="H3" s="2" t="s">
        <v>186</v>
      </c>
      <c r="I3" s="2"/>
      <c r="J3" s="2"/>
      <c r="K3" s="2"/>
    </row>
    <row r="4" ht="30" customHeight="1">
      <c r="A4" s="2"/>
      <c r="B4" s="2"/>
      <c r="C4" s="2"/>
      <c r="D4" s="2" t="s">
        <v>449</v>
      </c>
      <c r="E4" s="2" t="s">
        <v>450</v>
      </c>
      <c r="F4" s="2" t="s">
        <v>531</v>
      </c>
      <c r="G4" s="2"/>
      <c r="H4" s="2" t="s">
        <v>514</v>
      </c>
      <c r="I4" s="2" t="s">
        <v>708</v>
      </c>
      <c r="J4" s="2" t="s">
        <v>709</v>
      </c>
      <c r="K4" s="2" t="s">
        <v>710</v>
      </c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</row>
    <row r="6" ht="30" customHeight="1">
      <c r="A6" s="25" t="s">
        <v>636</v>
      </c>
      <c r="B6" s="26" t="s">
        <v>84</v>
      </c>
      <c r="C6" s="24">
        <f>D6+E6+F6</f>
      </c>
      <c r="D6" s="24">
        <v>0</v>
      </c>
      <c r="E6" s="24">
        <v>0</v>
      </c>
      <c r="F6" s="24">
        <v>0</v>
      </c>
      <c r="G6" s="24">
        <f>H6+I6+J6+K6</f>
      </c>
      <c r="H6" s="24">
        <v>0</v>
      </c>
      <c r="I6" s="24">
        <v>0</v>
      </c>
      <c r="J6" s="24">
        <v>0</v>
      </c>
      <c r="K6" s="24">
        <v>0</v>
      </c>
    </row>
    <row r="7" ht="30" customHeight="1">
      <c r="A7" s="3" t="s">
        <v>637</v>
      </c>
      <c r="B7" s="2" t="s">
        <v>238</v>
      </c>
      <c r="C7" s="4">
        <f>D7+E7+F7</f>
      </c>
      <c r="D7" s="4">
        <v>0</v>
      </c>
      <c r="E7" s="4">
        <v>0</v>
      </c>
      <c r="F7" s="4">
        <v>0</v>
      </c>
      <c r="G7" s="4">
        <f>H7+I7+J7+K7</f>
      </c>
      <c r="H7" s="4">
        <v>0</v>
      </c>
      <c r="I7" s="4">
        <v>0</v>
      </c>
      <c r="J7" s="4">
        <v>0</v>
      </c>
      <c r="K7" s="4">
        <v>0</v>
      </c>
    </row>
    <row r="8" ht="30" customHeight="1">
      <c r="A8" s="3" t="s">
        <v>638</v>
      </c>
      <c r="B8" s="2" t="s">
        <v>639</v>
      </c>
      <c r="C8" s="4">
        <f>D8+E8+F8</f>
      </c>
      <c r="D8" s="4">
        <v>0</v>
      </c>
      <c r="E8" s="4">
        <v>0</v>
      </c>
      <c r="F8" s="4">
        <v>0</v>
      </c>
      <c r="G8" s="4">
        <f>H8+I8+J8+K8</f>
      </c>
      <c r="H8" s="4">
        <v>0</v>
      </c>
      <c r="I8" s="4">
        <v>0</v>
      </c>
      <c r="J8" s="4">
        <v>0</v>
      </c>
      <c r="K8" s="4">
        <v>0</v>
      </c>
    </row>
    <row r="9" ht="30" customHeight="1">
      <c r="A9" s="3" t="s">
        <v>640</v>
      </c>
      <c r="B9" s="2" t="s">
        <v>641</v>
      </c>
      <c r="C9" s="4">
        <f>D9+E9+F9</f>
      </c>
      <c r="D9" s="4">
        <v>0</v>
      </c>
      <c r="E9" s="4">
        <v>0</v>
      </c>
      <c r="F9" s="4">
        <v>0</v>
      </c>
      <c r="G9" s="4">
        <f>H9+I9+J9+K9</f>
      </c>
      <c r="H9" s="4">
        <v>0</v>
      </c>
      <c r="I9" s="4">
        <v>0</v>
      </c>
      <c r="J9" s="4">
        <v>0</v>
      </c>
      <c r="K9" s="4">
        <v>0</v>
      </c>
    </row>
    <row r="10" ht="30" customHeight="1">
      <c r="A10" s="3" t="s">
        <v>642</v>
      </c>
      <c r="B10" s="2" t="s">
        <v>643</v>
      </c>
      <c r="C10" s="4">
        <f>D10+E10+F10</f>
      </c>
      <c r="D10" s="4">
        <v>0</v>
      </c>
      <c r="E10" s="4">
        <v>0</v>
      </c>
      <c r="F10" s="4">
        <v>0</v>
      </c>
      <c r="G10" s="4">
        <f>H10+I10+J10+K10</f>
      </c>
      <c r="H10" s="4">
        <v>0</v>
      </c>
      <c r="I10" s="4">
        <v>0</v>
      </c>
      <c r="J10" s="4">
        <v>0</v>
      </c>
      <c r="K10" s="4">
        <v>0</v>
      </c>
    </row>
    <row r="11" ht="30" customHeight="1">
      <c r="A11" s="3" t="s">
        <v>644</v>
      </c>
      <c r="B11" s="2" t="s">
        <v>645</v>
      </c>
      <c r="C11" s="4">
        <f>D11+E11+F11</f>
      </c>
      <c r="D11" s="4">
        <v>0</v>
      </c>
      <c r="E11" s="4">
        <v>0</v>
      </c>
      <c r="F11" s="4">
        <v>0</v>
      </c>
      <c r="G11" s="4">
        <f>H11+I11+J11+K11</f>
      </c>
      <c r="H11" s="4">
        <v>0</v>
      </c>
      <c r="I11" s="4">
        <v>0</v>
      </c>
      <c r="J11" s="4">
        <v>0</v>
      </c>
      <c r="K11" s="4">
        <v>0</v>
      </c>
    </row>
    <row r="12" ht="30" customHeight="1">
      <c r="A12" s="3" t="s">
        <v>646</v>
      </c>
      <c r="B12" s="2" t="s">
        <v>647</v>
      </c>
      <c r="C12" s="4">
        <f>D12+E12+F12</f>
      </c>
      <c r="D12" s="4">
        <v>0</v>
      </c>
      <c r="E12" s="4">
        <v>0</v>
      </c>
      <c r="F12" s="4">
        <v>0</v>
      </c>
      <c r="G12" s="4">
        <f>H12+I12+J12+K12</f>
      </c>
      <c r="H12" s="4">
        <v>0</v>
      </c>
      <c r="I12" s="4">
        <v>0</v>
      </c>
      <c r="J12" s="4">
        <v>0</v>
      </c>
      <c r="K12" s="4">
        <v>0</v>
      </c>
    </row>
    <row r="13" ht="30" customHeight="1">
      <c r="A13" s="3" t="s">
        <v>648</v>
      </c>
      <c r="B13" s="2" t="s">
        <v>649</v>
      </c>
      <c r="C13" s="4">
        <f>D13+E13+F13</f>
      </c>
      <c r="D13" s="4">
        <v>0</v>
      </c>
      <c r="E13" s="4">
        <v>0</v>
      </c>
      <c r="F13" s="4">
        <v>0</v>
      </c>
      <c r="G13" s="4">
        <f>H13+I13+J13+K13</f>
      </c>
      <c r="H13" s="4">
        <v>0</v>
      </c>
      <c r="I13" s="4">
        <v>0</v>
      </c>
      <c r="J13" s="4">
        <v>0</v>
      </c>
      <c r="K13" s="4">
        <v>0</v>
      </c>
    </row>
    <row r="14" ht="30" customHeight="1">
      <c r="A14" s="3" t="s">
        <v>650</v>
      </c>
      <c r="B14" s="2" t="s">
        <v>651</v>
      </c>
      <c r="C14" s="4">
        <f>D14+E14+F14</f>
      </c>
      <c r="D14" s="4">
        <v>0</v>
      </c>
      <c r="E14" s="4">
        <v>0</v>
      </c>
      <c r="F14" s="4">
        <v>0</v>
      </c>
      <c r="G14" s="4">
        <f>H14+I14+J14+K14</f>
      </c>
      <c r="H14" s="4">
        <v>0</v>
      </c>
      <c r="I14" s="4">
        <v>0</v>
      </c>
      <c r="J14" s="4">
        <v>0</v>
      </c>
      <c r="K14" s="4">
        <v>0</v>
      </c>
    </row>
    <row r="15" ht="30" customHeight="1">
      <c r="A15" s="3" t="s">
        <v>652</v>
      </c>
      <c r="B15" s="2" t="s">
        <v>653</v>
      </c>
      <c r="C15" s="4">
        <f>D15+E15+F15</f>
      </c>
      <c r="D15" s="4">
        <v>0</v>
      </c>
      <c r="E15" s="4">
        <v>0</v>
      </c>
      <c r="F15" s="4">
        <v>0</v>
      </c>
      <c r="G15" s="4">
        <f>H15+I15+J15+K15</f>
      </c>
      <c r="H15" s="4">
        <v>0</v>
      </c>
      <c r="I15" s="4">
        <v>0</v>
      </c>
      <c r="J15" s="4">
        <v>0</v>
      </c>
      <c r="K15" s="4">
        <v>0</v>
      </c>
    </row>
    <row r="16" ht="30" customHeight="1">
      <c r="A16" s="3" t="s">
        <v>654</v>
      </c>
      <c r="B16" s="2" t="s">
        <v>351</v>
      </c>
      <c r="C16" s="4">
        <f>D16+E16+F16</f>
      </c>
      <c r="D16" s="4">
        <v>0</v>
      </c>
      <c r="E16" s="4">
        <v>0</v>
      </c>
      <c r="F16" s="4">
        <v>0</v>
      </c>
      <c r="G16" s="4">
        <f>H16+I16+J16+K16</f>
      </c>
      <c r="H16" s="4">
        <v>0</v>
      </c>
      <c r="I16" s="4">
        <v>0</v>
      </c>
      <c r="J16" s="4">
        <v>0</v>
      </c>
      <c r="K16" s="4">
        <v>0</v>
      </c>
    </row>
    <row r="17" ht="30" customHeight="1">
      <c r="A17" s="3" t="s">
        <v>655</v>
      </c>
      <c r="B17" s="2" t="s">
        <v>353</v>
      </c>
      <c r="C17" s="4">
        <f>D17+E17+F17</f>
      </c>
      <c r="D17" s="4">
        <v>0</v>
      </c>
      <c r="E17" s="4">
        <v>0</v>
      </c>
      <c r="F17" s="4">
        <v>0</v>
      </c>
      <c r="G17" s="4">
        <f>H17+I17+J17+K17</f>
      </c>
      <c r="H17" s="4">
        <v>0</v>
      </c>
      <c r="I17" s="4">
        <v>0</v>
      </c>
      <c r="J17" s="4">
        <v>0</v>
      </c>
      <c r="K17" s="4">
        <v>0</v>
      </c>
    </row>
    <row r="18" ht="30" customHeight="1">
      <c r="A18" s="3" t="s">
        <v>656</v>
      </c>
      <c r="B18" s="2" t="s">
        <v>657</v>
      </c>
      <c r="C18" s="4">
        <f>D18+E18+F18</f>
      </c>
      <c r="D18" s="4">
        <v>0</v>
      </c>
      <c r="E18" s="4">
        <v>0</v>
      </c>
      <c r="F18" s="4">
        <v>0</v>
      </c>
      <c r="G18" s="4">
        <f>H18+I18+J18+K18</f>
      </c>
      <c r="H18" s="4">
        <v>0</v>
      </c>
      <c r="I18" s="4">
        <v>0</v>
      </c>
      <c r="J18" s="4">
        <v>0</v>
      </c>
      <c r="K18" s="4">
        <v>0</v>
      </c>
    </row>
    <row r="19" ht="30" customHeight="1">
      <c r="A19" s="3" t="s">
        <v>658</v>
      </c>
      <c r="B19" s="2" t="s">
        <v>89</v>
      </c>
      <c r="C19" s="4">
        <f>D19+E19+F19</f>
      </c>
      <c r="D19" s="4">
        <v>0</v>
      </c>
      <c r="E19" s="4">
        <v>0</v>
      </c>
      <c r="F19" s="4">
        <v>0</v>
      </c>
      <c r="G19" s="4">
        <f>H19+I19+J19+K19</f>
      </c>
      <c r="H19" s="4">
        <v>0</v>
      </c>
      <c r="I19" s="4">
        <v>0</v>
      </c>
      <c r="J19" s="4">
        <v>0</v>
      </c>
      <c r="K19" s="4">
        <v>0</v>
      </c>
    </row>
    <row r="20" ht="30" customHeight="1">
      <c r="A20" s="3" t="s">
        <v>659</v>
      </c>
      <c r="B20" s="2" t="s">
        <v>660</v>
      </c>
      <c r="C20" s="4">
        <f>D20+E20+F20</f>
      </c>
      <c r="D20" s="4">
        <v>0</v>
      </c>
      <c r="E20" s="4">
        <v>0</v>
      </c>
      <c r="F20" s="4">
        <v>0</v>
      </c>
      <c r="G20" s="4">
        <f>H20+I20+J20+K20</f>
      </c>
      <c r="H20" s="4">
        <v>0</v>
      </c>
      <c r="I20" s="4">
        <v>0</v>
      </c>
      <c r="J20" s="4">
        <v>0</v>
      </c>
      <c r="K20" s="4">
        <v>0</v>
      </c>
    </row>
    <row r="21" ht="30" customHeight="1">
      <c r="A21" s="3" t="s">
        <v>661</v>
      </c>
      <c r="B21" s="2" t="s">
        <v>662</v>
      </c>
      <c r="C21" s="4">
        <f>D21+E21+F21</f>
      </c>
      <c r="D21" s="4">
        <v>0</v>
      </c>
      <c r="E21" s="4">
        <v>0</v>
      </c>
      <c r="F21" s="4">
        <v>0</v>
      </c>
      <c r="G21" s="4">
        <f>H21+I21+J21+K21</f>
      </c>
      <c r="H21" s="4">
        <v>0</v>
      </c>
      <c r="I21" s="4">
        <v>0</v>
      </c>
      <c r="J21" s="4">
        <v>0</v>
      </c>
      <c r="K21" s="4">
        <v>0</v>
      </c>
    </row>
    <row r="22" ht="30" customHeight="1">
      <c r="A22" s="3" t="s">
        <v>663</v>
      </c>
      <c r="B22" s="2" t="s">
        <v>664</v>
      </c>
      <c r="C22" s="4">
        <f>D22+E22+F22</f>
      </c>
      <c r="D22" s="4">
        <v>0</v>
      </c>
      <c r="E22" s="4">
        <v>0</v>
      </c>
      <c r="F22" s="4">
        <v>0</v>
      </c>
      <c r="G22" s="4">
        <f>H22+I22+J22+K22</f>
      </c>
      <c r="H22" s="4">
        <v>0</v>
      </c>
      <c r="I22" s="4">
        <v>0</v>
      </c>
      <c r="J22" s="4">
        <v>0</v>
      </c>
      <c r="K22" s="4">
        <v>0</v>
      </c>
    </row>
    <row r="23" ht="30" customHeight="1">
      <c r="A23" s="3" t="s">
        <v>665</v>
      </c>
      <c r="B23" s="2" t="s">
        <v>666</v>
      </c>
      <c r="C23" s="4">
        <f>D23+E23+F23</f>
      </c>
      <c r="D23" s="4">
        <v>0</v>
      </c>
      <c r="E23" s="4">
        <v>0</v>
      </c>
      <c r="F23" s="4">
        <v>0</v>
      </c>
      <c r="G23" s="4">
        <f>H23+I23+J23+K23</f>
      </c>
      <c r="H23" s="4">
        <v>0</v>
      </c>
      <c r="I23" s="4">
        <v>0</v>
      </c>
      <c r="J23" s="4">
        <v>0</v>
      </c>
      <c r="K23" s="4">
        <v>0</v>
      </c>
    </row>
    <row r="24" ht="30" customHeight="1">
      <c r="A24" s="25" t="s">
        <v>667</v>
      </c>
      <c r="B24" s="26" t="s">
        <v>93</v>
      </c>
      <c r="C24" s="24">
        <f>D24+E24+F24</f>
      </c>
      <c r="D24" s="24">
        <v>0</v>
      </c>
      <c r="E24" s="24">
        <v>0</v>
      </c>
      <c r="F24" s="24">
        <v>0</v>
      </c>
      <c r="G24" s="24">
        <f>H24+I24+J24+K24</f>
      </c>
      <c r="H24" s="24">
        <v>0</v>
      </c>
      <c r="I24" s="24">
        <v>0</v>
      </c>
      <c r="J24" s="24">
        <v>0</v>
      </c>
      <c r="K24" s="24">
        <v>0</v>
      </c>
    </row>
    <row r="25" ht="30" customHeight="1">
      <c r="A25" s="3" t="s">
        <v>668</v>
      </c>
      <c r="B25" s="2" t="s">
        <v>242</v>
      </c>
      <c r="C25" s="4">
        <f>D25+E25+F25</f>
      </c>
      <c r="D25" s="4">
        <v>0</v>
      </c>
      <c r="E25" s="4">
        <v>0</v>
      </c>
      <c r="F25" s="4">
        <v>0</v>
      </c>
      <c r="G25" s="4">
        <f>H25+I25+J25+K25</f>
      </c>
      <c r="H25" s="4">
        <v>0</v>
      </c>
      <c r="I25" s="4">
        <v>0</v>
      </c>
      <c r="J25" s="4">
        <v>0</v>
      </c>
      <c r="K25" s="4">
        <v>0</v>
      </c>
    </row>
    <row r="26" ht="30" customHeight="1">
      <c r="A26" s="3" t="s">
        <v>669</v>
      </c>
      <c r="B26" s="2" t="s">
        <v>670</v>
      </c>
      <c r="C26" s="4">
        <f>D26+E26+F26</f>
      </c>
      <c r="D26" s="4">
        <v>0</v>
      </c>
      <c r="E26" s="4">
        <v>0</v>
      </c>
      <c r="F26" s="4">
        <v>0</v>
      </c>
      <c r="G26" s="4">
        <f>H26+I26+J26+K26</f>
      </c>
      <c r="H26" s="4">
        <v>0</v>
      </c>
      <c r="I26" s="4">
        <v>0</v>
      </c>
      <c r="J26" s="4">
        <v>0</v>
      </c>
      <c r="K26" s="4">
        <v>0</v>
      </c>
    </row>
    <row r="27" ht="30" customHeight="1">
      <c r="A27" s="3" t="s">
        <v>671</v>
      </c>
      <c r="B27" s="2" t="s">
        <v>672</v>
      </c>
      <c r="C27" s="4">
        <f>D27+E27+F27</f>
      </c>
      <c r="D27" s="4">
        <v>0</v>
      </c>
      <c r="E27" s="4">
        <v>0</v>
      </c>
      <c r="F27" s="4">
        <v>0</v>
      </c>
      <c r="G27" s="4">
        <f>H27+I27+J27+K27</f>
      </c>
      <c r="H27" s="4">
        <v>0</v>
      </c>
      <c r="I27" s="4">
        <v>0</v>
      </c>
      <c r="J27" s="4">
        <v>0</v>
      </c>
      <c r="K27" s="4">
        <v>0</v>
      </c>
    </row>
    <row r="28" ht="30" customHeight="1">
      <c r="A28" s="3" t="s">
        <v>673</v>
      </c>
      <c r="B28" s="2" t="s">
        <v>674</v>
      </c>
      <c r="C28" s="4">
        <f>D28+E28+F28</f>
      </c>
      <c r="D28" s="4">
        <v>0</v>
      </c>
      <c r="E28" s="4">
        <v>0</v>
      </c>
      <c r="F28" s="4">
        <v>0</v>
      </c>
      <c r="G28" s="4">
        <f>H28+I28+J28+K28</f>
      </c>
      <c r="H28" s="4">
        <v>0</v>
      </c>
      <c r="I28" s="4">
        <v>0</v>
      </c>
      <c r="J28" s="4">
        <v>0</v>
      </c>
      <c r="K28" s="4">
        <v>0</v>
      </c>
    </row>
    <row r="29" ht="30" customHeight="1">
      <c r="A29" s="3" t="s">
        <v>675</v>
      </c>
      <c r="B29" s="2" t="s">
        <v>676</v>
      </c>
      <c r="C29" s="4">
        <f>D29+E29+F29</f>
      </c>
      <c r="D29" s="4">
        <v>0</v>
      </c>
      <c r="E29" s="4">
        <v>0</v>
      </c>
      <c r="F29" s="4">
        <v>0</v>
      </c>
      <c r="G29" s="4">
        <f>H29+I29+J29+K29</f>
      </c>
      <c r="H29" s="4">
        <v>0</v>
      </c>
      <c r="I29" s="4">
        <v>0</v>
      </c>
      <c r="J29" s="4">
        <v>0</v>
      </c>
      <c r="K29" s="4">
        <v>0</v>
      </c>
    </row>
    <row r="30" ht="30" customHeight="1">
      <c r="A30" s="3" t="s">
        <v>677</v>
      </c>
      <c r="B30" s="2" t="s">
        <v>678</v>
      </c>
      <c r="C30" s="4">
        <f>D30+E30+F30</f>
      </c>
      <c r="D30" s="4">
        <v>0</v>
      </c>
      <c r="E30" s="4">
        <v>0</v>
      </c>
      <c r="F30" s="4">
        <v>0</v>
      </c>
      <c r="G30" s="4">
        <f>H30+I30+J30+K30</f>
      </c>
      <c r="H30" s="4">
        <v>0</v>
      </c>
      <c r="I30" s="4">
        <v>0</v>
      </c>
      <c r="J30" s="4">
        <v>0</v>
      </c>
      <c r="K30" s="4">
        <v>0</v>
      </c>
    </row>
    <row r="31" ht="30" customHeight="1">
      <c r="A31" s="3" t="s">
        <v>679</v>
      </c>
      <c r="B31" s="2" t="s">
        <v>578</v>
      </c>
      <c r="C31" s="4">
        <f>D31+E31+F31</f>
      </c>
      <c r="D31" s="4">
        <v>0</v>
      </c>
      <c r="E31" s="4">
        <v>0</v>
      </c>
      <c r="F31" s="4">
        <v>0</v>
      </c>
      <c r="G31" s="4">
        <f>H31+I31+J31+K31</f>
      </c>
      <c r="H31" s="4">
        <v>0</v>
      </c>
      <c r="I31" s="4">
        <v>0</v>
      </c>
      <c r="J31" s="4">
        <v>0</v>
      </c>
      <c r="K31" s="4">
        <v>0</v>
      </c>
    </row>
    <row r="32" ht="30" customHeight="1">
      <c r="A32" s="3" t="s">
        <v>680</v>
      </c>
      <c r="B32" s="2" t="s">
        <v>681</v>
      </c>
      <c r="C32" s="4">
        <f>D32+E32+F32</f>
      </c>
      <c r="D32" s="4">
        <v>0</v>
      </c>
      <c r="E32" s="4">
        <v>0</v>
      </c>
      <c r="F32" s="4">
        <v>0</v>
      </c>
      <c r="G32" s="4">
        <f>H32+I32+J32+K32</f>
      </c>
      <c r="H32" s="4">
        <v>0</v>
      </c>
      <c r="I32" s="4">
        <v>0</v>
      </c>
      <c r="J32" s="4">
        <v>0</v>
      </c>
      <c r="K32" s="4">
        <v>0</v>
      </c>
    </row>
    <row r="33" ht="30" customHeight="1">
      <c r="A33" s="3" t="s">
        <v>682</v>
      </c>
      <c r="B33" s="2" t="s">
        <v>683</v>
      </c>
      <c r="C33" s="4">
        <f>D33+E33+F33</f>
      </c>
      <c r="D33" s="4">
        <v>0</v>
      </c>
      <c r="E33" s="4">
        <v>0</v>
      </c>
      <c r="F33" s="4">
        <v>0</v>
      </c>
      <c r="G33" s="4">
        <f>H33+I33+J33+K33</f>
      </c>
      <c r="H33" s="4">
        <v>0</v>
      </c>
      <c r="I33" s="4">
        <v>0</v>
      </c>
      <c r="J33" s="4">
        <v>0</v>
      </c>
      <c r="K33" s="4">
        <v>0</v>
      </c>
    </row>
    <row r="34" ht="30" customHeight="1">
      <c r="A34" s="3" t="s">
        <v>684</v>
      </c>
      <c r="B34" s="2" t="s">
        <v>685</v>
      </c>
      <c r="C34" s="4">
        <f>D34+E34+F34</f>
      </c>
      <c r="D34" s="4">
        <v>0</v>
      </c>
      <c r="E34" s="4">
        <v>0</v>
      </c>
      <c r="F34" s="4">
        <v>0</v>
      </c>
      <c r="G34" s="4">
        <f>H34+I34+J34+K34</f>
      </c>
      <c r="H34" s="4">
        <v>0</v>
      </c>
      <c r="I34" s="4">
        <v>0</v>
      </c>
      <c r="J34" s="4">
        <v>0</v>
      </c>
      <c r="K34" s="4">
        <v>0</v>
      </c>
    </row>
    <row r="35" ht="30" customHeight="1">
      <c r="A35" s="3" t="s">
        <v>686</v>
      </c>
      <c r="B35" s="2" t="s">
        <v>687</v>
      </c>
      <c r="C35" s="4">
        <f>D35+E35+F35</f>
      </c>
      <c r="D35" s="4">
        <v>0</v>
      </c>
      <c r="E35" s="4">
        <v>0</v>
      </c>
      <c r="F35" s="4">
        <v>0</v>
      </c>
      <c r="G35" s="4">
        <f>H35+I35+J35+K35</f>
      </c>
      <c r="H35" s="4">
        <v>0</v>
      </c>
      <c r="I35" s="4">
        <v>0</v>
      </c>
      <c r="J35" s="4">
        <v>0</v>
      </c>
      <c r="K35" s="4">
        <v>0</v>
      </c>
    </row>
    <row r="36" ht="30" customHeight="1">
      <c r="A36" s="3" t="s">
        <v>688</v>
      </c>
      <c r="B36" s="2" t="s">
        <v>689</v>
      </c>
      <c r="C36" s="4">
        <f>D36+E36+F36</f>
      </c>
      <c r="D36" s="4">
        <v>0</v>
      </c>
      <c r="E36" s="4">
        <v>0</v>
      </c>
      <c r="F36" s="4">
        <v>0</v>
      </c>
      <c r="G36" s="4">
        <f>H36+I36+J36+K36</f>
      </c>
      <c r="H36" s="4">
        <v>0</v>
      </c>
      <c r="I36" s="4">
        <v>0</v>
      </c>
      <c r="J36" s="4">
        <v>0</v>
      </c>
      <c r="K36" s="4">
        <v>0</v>
      </c>
    </row>
    <row r="37" ht="30" customHeight="1">
      <c r="A37" s="3" t="s">
        <v>690</v>
      </c>
      <c r="B37" s="2" t="s">
        <v>691</v>
      </c>
      <c r="C37" s="4">
        <f>D37+E37+F37</f>
      </c>
      <c r="D37" s="4">
        <v>0</v>
      </c>
      <c r="E37" s="4">
        <v>0</v>
      </c>
      <c r="F37" s="4">
        <v>0</v>
      </c>
      <c r="G37" s="4">
        <f>H37+I37+J37+K37</f>
      </c>
      <c r="H37" s="4">
        <v>0</v>
      </c>
      <c r="I37" s="4">
        <v>0</v>
      </c>
      <c r="J37" s="4">
        <v>0</v>
      </c>
      <c r="K37" s="4">
        <v>0</v>
      </c>
    </row>
    <row r="38" ht="30" customHeight="1">
      <c r="A38" s="25" t="s">
        <v>692</v>
      </c>
      <c r="B38" s="26" t="s">
        <v>156</v>
      </c>
      <c r="C38" s="24">
        <f>D38+E38+F38</f>
      </c>
      <c r="D38" s="24">
        <v>0</v>
      </c>
      <c r="E38" s="24">
        <v>0</v>
      </c>
      <c r="F38" s="24">
        <v>0</v>
      </c>
      <c r="G38" s="24">
        <f>H38+I38+J38+K38</f>
      </c>
      <c r="H38" s="24">
        <v>0</v>
      </c>
      <c r="I38" s="24">
        <v>0</v>
      </c>
      <c r="J38" s="24">
        <v>0</v>
      </c>
      <c r="K38" s="24">
        <v>0</v>
      </c>
    </row>
    <row r="39" ht="30" customHeight="1">
      <c r="A39" s="3" t="s">
        <v>693</v>
      </c>
      <c r="B39" s="2" t="s">
        <v>158</v>
      </c>
      <c r="C39" s="4">
        <f>D39+E39+F39</f>
      </c>
      <c r="D39" s="4">
        <v>0</v>
      </c>
      <c r="E39" s="4">
        <v>0</v>
      </c>
      <c r="F39" s="4">
        <v>0</v>
      </c>
      <c r="G39" s="4">
        <f>H39+I39+J39+K39</f>
      </c>
      <c r="H39" s="4">
        <v>0</v>
      </c>
      <c r="I39" s="4">
        <v>0</v>
      </c>
      <c r="J39" s="4">
        <v>0</v>
      </c>
      <c r="K39" s="4">
        <v>0</v>
      </c>
    </row>
    <row r="40" ht="30" customHeight="1">
      <c r="A40" s="3" t="s">
        <v>694</v>
      </c>
      <c r="B40" s="2" t="s">
        <v>160</v>
      </c>
      <c r="C40" s="4">
        <f>D40+E40+F40</f>
      </c>
      <c r="D40" s="4">
        <v>0</v>
      </c>
      <c r="E40" s="4">
        <v>0</v>
      </c>
      <c r="F40" s="4">
        <v>0</v>
      </c>
      <c r="G40" s="4">
        <f>H40+I40+J40+K40</f>
      </c>
      <c r="H40" s="4">
        <v>0</v>
      </c>
      <c r="I40" s="4">
        <v>0</v>
      </c>
      <c r="J40" s="4">
        <v>0</v>
      </c>
      <c r="K40" s="4">
        <v>0</v>
      </c>
    </row>
    <row r="41" ht="30" customHeight="1">
      <c r="A41" s="3" t="s">
        <v>695</v>
      </c>
      <c r="B41" s="2" t="s">
        <v>162</v>
      </c>
      <c r="C41" s="4">
        <f>D41+E41+F41</f>
      </c>
      <c r="D41" s="4">
        <v>0</v>
      </c>
      <c r="E41" s="4">
        <v>0</v>
      </c>
      <c r="F41" s="4">
        <v>0</v>
      </c>
      <c r="G41" s="4">
        <f>H41+I41+J41+K41</f>
      </c>
      <c r="H41" s="4">
        <v>0</v>
      </c>
      <c r="I41" s="4">
        <v>0</v>
      </c>
      <c r="J41" s="4">
        <v>0</v>
      </c>
      <c r="K41" s="4">
        <v>0</v>
      </c>
    </row>
    <row r="42" ht="30" customHeight="1">
      <c r="A42" s="3" t="s">
        <v>696</v>
      </c>
      <c r="B42" s="2" t="s">
        <v>164</v>
      </c>
      <c r="C42" s="4">
        <f>D42+E42+F42</f>
      </c>
      <c r="D42" s="4">
        <v>0</v>
      </c>
      <c r="E42" s="4">
        <v>0</v>
      </c>
      <c r="F42" s="4">
        <v>0</v>
      </c>
      <c r="G42" s="4">
        <f>H42+I42+J42+K42</f>
      </c>
      <c r="H42" s="4">
        <v>0</v>
      </c>
      <c r="I42" s="4">
        <v>0</v>
      </c>
      <c r="J42" s="4">
        <v>0</v>
      </c>
      <c r="K42" s="4">
        <v>0</v>
      </c>
    </row>
    <row r="43" ht="30" customHeight="1">
      <c r="A43" s="3" t="s">
        <v>697</v>
      </c>
      <c r="B43" s="2" t="s">
        <v>698</v>
      </c>
      <c r="C43" s="4">
        <f>D43+E43+F43</f>
      </c>
      <c r="D43" s="4">
        <v>0</v>
      </c>
      <c r="E43" s="4">
        <v>0</v>
      </c>
      <c r="F43" s="4">
        <v>0</v>
      </c>
      <c r="G43" s="4">
        <f>H43+I43+J43+K43</f>
      </c>
      <c r="H43" s="4">
        <v>0</v>
      </c>
      <c r="I43" s="4">
        <v>0</v>
      </c>
      <c r="J43" s="4">
        <v>0</v>
      </c>
      <c r="K43" s="4">
        <v>0</v>
      </c>
    </row>
    <row r="44" ht="30" customHeight="1">
      <c r="A44" s="3" t="s">
        <v>699</v>
      </c>
      <c r="B44" s="2" t="s">
        <v>700</v>
      </c>
      <c r="C44" s="4">
        <f>D44+E44+F44</f>
      </c>
      <c r="D44" s="4">
        <v>0</v>
      </c>
      <c r="E44" s="4">
        <v>0</v>
      </c>
      <c r="F44" s="4">
        <v>0</v>
      </c>
      <c r="G44" s="4">
        <f>H44+I44+J44+K44</f>
      </c>
      <c r="H44" s="4">
        <v>0</v>
      </c>
      <c r="I44" s="4">
        <v>0</v>
      </c>
      <c r="J44" s="4">
        <v>0</v>
      </c>
      <c r="K44" s="4">
        <v>0</v>
      </c>
    </row>
    <row r="45" ht="30" customHeight="1">
      <c r="A45" s="3" t="s">
        <v>701</v>
      </c>
      <c r="B45" s="2" t="s">
        <v>702</v>
      </c>
      <c r="C45" s="4">
        <f>D45+E45+F45</f>
      </c>
      <c r="D45" s="4">
        <v>0</v>
      </c>
      <c r="E45" s="4">
        <v>0</v>
      </c>
      <c r="F45" s="4">
        <v>0</v>
      </c>
      <c r="G45" s="4">
        <f>H45+I45+J45+K45</f>
      </c>
      <c r="H45" s="4">
        <v>0</v>
      </c>
      <c r="I45" s="4">
        <v>0</v>
      </c>
      <c r="J45" s="4">
        <v>0</v>
      </c>
      <c r="K45" s="4">
        <v>0</v>
      </c>
    </row>
    <row r="46" ht="30" customHeight="1">
      <c r="A46" s="3" t="s">
        <v>703</v>
      </c>
      <c r="B46" s="2" t="s">
        <v>704</v>
      </c>
      <c r="C46" s="4">
        <f>D46+E46+F46</f>
      </c>
      <c r="D46" s="4">
        <v>0</v>
      </c>
      <c r="E46" s="4">
        <v>0</v>
      </c>
      <c r="F46" s="4">
        <v>0</v>
      </c>
      <c r="G46" s="4">
        <f>H46+I46+J46+K46</f>
      </c>
      <c r="H46" s="4">
        <v>0</v>
      </c>
      <c r="I46" s="4">
        <v>0</v>
      </c>
      <c r="J46" s="4">
        <v>0</v>
      </c>
      <c r="K46" s="4">
        <v>0</v>
      </c>
    </row>
    <row r="47" ht="30" customHeight="1">
      <c r="A47" s="3" t="s">
        <v>705</v>
      </c>
      <c r="B47" s="2" t="s">
        <v>706</v>
      </c>
      <c r="C47" s="4">
        <f>D47+E47+F47</f>
      </c>
      <c r="D47" s="4">
        <v>0</v>
      </c>
      <c r="E47" s="4">
        <v>0</v>
      </c>
      <c r="F47" s="4">
        <v>0</v>
      </c>
      <c r="G47" s="4">
        <f>H47+I47+J47+K47</f>
      </c>
      <c r="H47" s="4">
        <v>0</v>
      </c>
      <c r="I47" s="4">
        <v>0</v>
      </c>
      <c r="J47" s="4">
        <v>0</v>
      </c>
      <c r="K47" s="4">
        <v>0</v>
      </c>
    </row>
    <row r="48" ht="20" customHeight="1">
      <c r="A48" s="22" t="s">
        <v>98</v>
      </c>
      <c r="B48" s="26" t="s">
        <v>99</v>
      </c>
      <c r="C48" s="24">
        <f>VLOOKUP("1000",B:U,2,0) + VLOOKUP("2000",B:U,2,0) + VLOOKUP("3000",B:U,2,0)</f>
      </c>
      <c r="D48" s="24">
        <f>VLOOKUP("1000",B:U,3,0) + VLOOKUP("2000",B:U,3,0) + VLOOKUP("3000",B:U,3,0)</f>
      </c>
      <c r="E48" s="24">
        <f>VLOOKUP("1000",B:U,4,0) + VLOOKUP("2000",B:U,4,0) + VLOOKUP("3000",B:U,4,0)</f>
      </c>
      <c r="F48" s="24">
        <f>VLOOKUP("1000",B:U,5,0) + VLOOKUP("2000",B:U,5,0) + VLOOKUP("3000",B:U,5,0)</f>
      </c>
      <c r="G48" s="24">
        <f>VLOOKUP("1000",B:U,6,0) + VLOOKUP("2000",B:U,6,0) + VLOOKUP("3000",B:U,6,0)</f>
      </c>
      <c r="H48" s="24">
        <f>VLOOKUP("1000",B:U,7,0) + VLOOKUP("2000",B:U,7,0) + VLOOKUP("3000",B:U,7,0)</f>
      </c>
      <c r="I48" s="24">
        <f>VLOOKUP("1000",B:U,8,0) + VLOOKUP("2000",B:U,8,0) + VLOOKUP("3000",B:U,8,0)</f>
      </c>
      <c r="J48" s="24">
        <f>VLOOKUP("1000",B:U,9,0) + VLOOKUP("2000",B:U,9,0) + VLOOKUP("3000",B:U,9,0)</f>
      </c>
      <c r="K48" s="24">
        <f>VLOOKUP("1000",B:U,10,0) + VLOOKUP("2000",B:U,10,0) + VLOOKUP("3000",B:U,10,0)</f>
      </c>
    </row>
  </sheetData>
  <sheetProtection password="" sheet="1" objects="1" scenarios="1"/>
  <mergeCells>
    <mergeCell ref="A1:K1"/>
    <mergeCell ref="A2:A4"/>
    <mergeCell ref="B2:B4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 r:id="rId25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6" width="17.19" customWidth="1"/>
  </cols>
  <sheetData>
    <row r="1" ht="50" customHeight="1">
      <c r="A1" s="8" t="s">
        <v>711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30" customHeight="1">
      <c r="A2" s="2" t="s">
        <v>135</v>
      </c>
      <c r="B2" s="2" t="s">
        <v>74</v>
      </c>
      <c r="C2" s="2" t="s">
        <v>712</v>
      </c>
      <c r="D2" s="2"/>
      <c r="E2" s="2"/>
      <c r="F2" s="2"/>
      <c r="G2" s="2"/>
      <c r="H2" s="2"/>
      <c r="I2" s="2"/>
      <c r="J2" s="2"/>
      <c r="K2" s="2" t="s">
        <v>713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" customHeight="1">
      <c r="A3" s="2"/>
      <c r="B3" s="2"/>
      <c r="C3" s="2"/>
      <c r="D3" s="0"/>
      <c r="E3" s="0"/>
      <c r="F3" s="0"/>
      <c r="G3" s="0"/>
      <c r="H3" s="0"/>
      <c r="I3" s="0"/>
      <c r="J3" s="0"/>
      <c r="K3" s="2" t="s">
        <v>714</v>
      </c>
      <c r="L3" s="2"/>
      <c r="M3" s="2"/>
      <c r="N3" s="2"/>
      <c r="O3" s="2"/>
      <c r="P3" s="2"/>
      <c r="Q3" s="2"/>
      <c r="R3" s="2"/>
      <c r="S3" s="2" t="s">
        <v>715</v>
      </c>
      <c r="T3" s="2"/>
      <c r="U3" s="2"/>
      <c r="V3" s="2"/>
      <c r="W3" s="2"/>
      <c r="X3" s="2"/>
      <c r="Y3" s="2"/>
      <c r="Z3" s="2"/>
    </row>
    <row r="4" ht="30" customHeight="1">
      <c r="A4" s="2"/>
      <c r="B4" s="2"/>
      <c r="C4" s="2" t="s">
        <v>80</v>
      </c>
      <c r="D4" s="2"/>
      <c r="E4" s="2" t="s">
        <v>186</v>
      </c>
      <c r="F4" s="2"/>
      <c r="G4" s="2"/>
      <c r="H4" s="2"/>
      <c r="I4" s="2"/>
      <c r="J4" s="2"/>
      <c r="K4" s="2" t="s">
        <v>80</v>
      </c>
      <c r="L4" s="2"/>
      <c r="M4" s="2" t="s">
        <v>186</v>
      </c>
      <c r="N4" s="2"/>
      <c r="O4" s="2"/>
      <c r="P4" s="2"/>
      <c r="Q4" s="2"/>
      <c r="R4" s="2"/>
      <c r="S4" s="2" t="s">
        <v>80</v>
      </c>
      <c r="T4" s="2"/>
      <c r="U4" s="2" t="s">
        <v>186</v>
      </c>
      <c r="V4" s="2"/>
      <c r="W4" s="2"/>
      <c r="X4" s="2"/>
      <c r="Y4" s="2"/>
      <c r="Z4" s="2"/>
    </row>
    <row r="5" ht="30" customHeight="1">
      <c r="A5" s="2"/>
      <c r="B5" s="2"/>
      <c r="C5" s="2"/>
      <c r="D5" s="0"/>
      <c r="E5" s="2" t="s">
        <v>716</v>
      </c>
      <c r="F5" s="2"/>
      <c r="G5" s="2" t="s">
        <v>717</v>
      </c>
      <c r="H5" s="2"/>
      <c r="I5" s="2" t="s">
        <v>718</v>
      </c>
      <c r="J5" s="2"/>
      <c r="K5" s="2"/>
      <c r="L5" s="0"/>
      <c r="M5" s="2" t="s">
        <v>716</v>
      </c>
      <c r="N5" s="2"/>
      <c r="O5" s="2" t="s">
        <v>717</v>
      </c>
      <c r="P5" s="2"/>
      <c r="Q5" s="2" t="s">
        <v>718</v>
      </c>
      <c r="R5" s="2"/>
      <c r="S5" s="2"/>
      <c r="T5" s="0"/>
      <c r="U5" s="2" t="s">
        <v>716</v>
      </c>
      <c r="V5" s="2"/>
      <c r="W5" s="2" t="s">
        <v>717</v>
      </c>
      <c r="X5" s="2"/>
      <c r="Y5" s="2" t="s">
        <v>718</v>
      </c>
      <c r="Z5" s="2"/>
    </row>
    <row r="6" ht="30" customHeight="1">
      <c r="A6" s="2"/>
      <c r="B6" s="2"/>
      <c r="C6" s="2" t="s">
        <v>634</v>
      </c>
      <c r="D6" s="2" t="s">
        <v>635</v>
      </c>
      <c r="E6" s="2" t="s">
        <v>634</v>
      </c>
      <c r="F6" s="2" t="s">
        <v>635</v>
      </c>
      <c r="G6" s="2" t="s">
        <v>634</v>
      </c>
      <c r="H6" s="2" t="s">
        <v>635</v>
      </c>
      <c r="I6" s="2" t="s">
        <v>634</v>
      </c>
      <c r="J6" s="2" t="s">
        <v>635</v>
      </c>
      <c r="K6" s="2" t="s">
        <v>634</v>
      </c>
      <c r="L6" s="2" t="s">
        <v>635</v>
      </c>
      <c r="M6" s="2" t="s">
        <v>634</v>
      </c>
      <c r="N6" s="2" t="s">
        <v>635</v>
      </c>
      <c r="O6" s="2" t="s">
        <v>634</v>
      </c>
      <c r="P6" s="2" t="s">
        <v>635</v>
      </c>
      <c r="Q6" s="2" t="s">
        <v>634</v>
      </c>
      <c r="R6" s="2" t="s">
        <v>635</v>
      </c>
      <c r="S6" s="2" t="s">
        <v>634</v>
      </c>
      <c r="T6" s="2" t="s">
        <v>635</v>
      </c>
      <c r="U6" s="2" t="s">
        <v>634</v>
      </c>
      <c r="V6" s="2" t="s">
        <v>635</v>
      </c>
      <c r="W6" s="2" t="s">
        <v>634</v>
      </c>
      <c r="X6" s="2" t="s">
        <v>635</v>
      </c>
      <c r="Y6" s="2" t="s">
        <v>634</v>
      </c>
      <c r="Z6" s="2" t="s">
        <v>635</v>
      </c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  <c r="O7" s="2" t="s">
        <v>52</v>
      </c>
      <c r="P7" s="2" t="s">
        <v>54</v>
      </c>
      <c r="Q7" s="2" t="s">
        <v>55</v>
      </c>
      <c r="R7" s="2" t="s">
        <v>367</v>
      </c>
      <c r="S7" s="2" t="s">
        <v>368</v>
      </c>
      <c r="T7" s="2" t="s">
        <v>369</v>
      </c>
      <c r="U7" s="2" t="s">
        <v>533</v>
      </c>
      <c r="V7" s="2" t="s">
        <v>534</v>
      </c>
      <c r="W7" s="2" t="s">
        <v>603</v>
      </c>
      <c r="X7" s="2" t="s">
        <v>604</v>
      </c>
      <c r="Y7" s="2" t="s">
        <v>605</v>
      </c>
      <c r="Z7" s="2" t="s">
        <v>606</v>
      </c>
    </row>
    <row r="8" ht="30" customHeight="1">
      <c r="A8" s="25" t="s">
        <v>636</v>
      </c>
      <c r="B8" s="26" t="s">
        <v>84</v>
      </c>
      <c r="C8" s="24">
        <f>E8+G8+I8</f>
      </c>
      <c r="D8" s="24">
        <f>F8+H8+J8</f>
      </c>
      <c r="E8" s="24">
        <v>2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f>M8+O8+Q8</f>
      </c>
      <c r="L8" s="24">
        <f>N8+P8+R8</f>
      </c>
      <c r="M8" s="24">
        <v>1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>U8+W8+Y8</f>
      </c>
      <c r="T8" s="24">
        <f>V8+X8+Z8</f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</row>
    <row r="9" ht="30" customHeight="1">
      <c r="A9" s="3" t="s">
        <v>637</v>
      </c>
      <c r="B9" s="2" t="s">
        <v>238</v>
      </c>
      <c r="C9" s="4">
        <f>E9+G9+I9</f>
      </c>
      <c r="D9" s="4">
        <f>F9+H9+J9</f>
      </c>
      <c r="E9" s="4">
        <v>2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f>M9+O9+Q9</f>
      </c>
      <c r="L9" s="4">
        <f>N9+P9+R9</f>
      </c>
      <c r="M9" s="4">
        <v>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>U9+W9+Y9</f>
      </c>
      <c r="T9" s="4">
        <f>V9+X9+Z9</f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ht="30" customHeight="1">
      <c r="A10" s="3" t="s">
        <v>638</v>
      </c>
      <c r="B10" s="2" t="s">
        <v>639</v>
      </c>
      <c r="C10" s="4">
        <f>E10+G10+I10</f>
      </c>
      <c r="D10" s="4">
        <f>F10+H10+J10</f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>M10+O10+Q10</f>
      </c>
      <c r="L10" s="4">
        <f>N10+P10+R10</f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>U10+W10+Y10</f>
      </c>
      <c r="T10" s="4">
        <f>V10+X10+Z10</f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</row>
    <row r="11" ht="30" customHeight="1">
      <c r="A11" s="3" t="s">
        <v>640</v>
      </c>
      <c r="B11" s="2" t="s">
        <v>641</v>
      </c>
      <c r="C11" s="4">
        <f>E11+G11+I11</f>
      </c>
      <c r="D11" s="4">
        <f>F11+H11+J11</f>
      </c>
      <c r="E11" s="4">
        <v>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f>M11+O11+Q11</f>
      </c>
      <c r="L11" s="4">
        <f>N11+P11+R11</f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>U11+W11+Y11</f>
      </c>
      <c r="T11" s="4">
        <f>V11+X11+Z11</f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ht="30" customHeight="1">
      <c r="A12" s="3" t="s">
        <v>642</v>
      </c>
      <c r="B12" s="2" t="s">
        <v>643</v>
      </c>
      <c r="C12" s="4">
        <f>E12+G12+I12</f>
      </c>
      <c r="D12" s="4">
        <f>F12+H12+J12</f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f>M12+O12+Q12</f>
      </c>
      <c r="L12" s="4">
        <f>N12+P12+R12</f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>U12+W12+Y12</f>
      </c>
      <c r="T12" s="4">
        <f>V12+X12+Z12</f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ht="30" customHeight="1">
      <c r="A13" s="3" t="s">
        <v>644</v>
      </c>
      <c r="B13" s="2" t="s">
        <v>645</v>
      </c>
      <c r="C13" s="4">
        <f>E13+G13+I13</f>
      </c>
      <c r="D13" s="4">
        <f>F13+H13+J13</f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>M13+O13+Q13</f>
      </c>
      <c r="L13" s="4">
        <f>N13+P13+R13</f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>U13+W13+Y13</f>
      </c>
      <c r="T13" s="4">
        <f>V13+X13+Z13</f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</row>
    <row r="14" ht="30" customHeight="1">
      <c r="A14" s="3" t="s">
        <v>646</v>
      </c>
      <c r="B14" s="2" t="s">
        <v>647</v>
      </c>
      <c r="C14" s="4">
        <f>E14+G14+I14</f>
      </c>
      <c r="D14" s="4">
        <f>F14+H14+J14</f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f>M14+O14+Q14</f>
      </c>
      <c r="L14" s="4">
        <f>N14+P14+R14</f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>U14+W14+Y14</f>
      </c>
      <c r="T14" s="4">
        <f>V14+X14+Z14</f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</row>
    <row r="15" ht="30" customHeight="1">
      <c r="A15" s="3" t="s">
        <v>648</v>
      </c>
      <c r="B15" s="2" t="s">
        <v>649</v>
      </c>
      <c r="C15" s="4">
        <f>E15+G15+I15</f>
      </c>
      <c r="D15" s="4">
        <f>F15+H15+J15</f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>M15+O15+Q15</f>
      </c>
      <c r="L15" s="4">
        <f>N15+P15+R15</f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>U15+W15+Y15</f>
      </c>
      <c r="T15" s="4">
        <f>V15+X15+Z15</f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ht="30" customHeight="1">
      <c r="A16" s="3" t="s">
        <v>650</v>
      </c>
      <c r="B16" s="2" t="s">
        <v>651</v>
      </c>
      <c r="C16" s="4">
        <f>E16+G16+I16</f>
      </c>
      <c r="D16" s="4">
        <f>F16+H16+J16</f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>M16+O16+Q16</f>
      </c>
      <c r="L16" s="4">
        <f>N16+P16+R16</f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>U16+W16+Y16</f>
      </c>
      <c r="T16" s="4">
        <f>V16+X16+Z16</f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</row>
    <row r="17" ht="30" customHeight="1">
      <c r="A17" s="3" t="s">
        <v>652</v>
      </c>
      <c r="B17" s="2" t="s">
        <v>653</v>
      </c>
      <c r="C17" s="4">
        <f>E17+G17+I17</f>
      </c>
      <c r="D17" s="4">
        <f>F17+H17+J17</f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>M17+O17+Q17</f>
      </c>
      <c r="L17" s="4">
        <f>N17+P17+R17</f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>U17+W17+Y17</f>
      </c>
      <c r="T17" s="4">
        <f>V17+X17+Z17</f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ht="30" customHeight="1">
      <c r="A18" s="3" t="s">
        <v>654</v>
      </c>
      <c r="B18" s="2" t="s">
        <v>351</v>
      </c>
      <c r="C18" s="4">
        <f>E18+G18+I18</f>
      </c>
      <c r="D18" s="4">
        <f>F18+H18+J18</f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f>M18+O18+Q18</f>
      </c>
      <c r="L18" s="4">
        <f>N18+P18+R18</f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>U18+W18+Y18</f>
      </c>
      <c r="T18" s="4">
        <f>V18+X18+Z18</f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ht="30" customHeight="1">
      <c r="A19" s="3" t="s">
        <v>655</v>
      </c>
      <c r="B19" s="2" t="s">
        <v>353</v>
      </c>
      <c r="C19" s="4">
        <f>E19+G19+I19</f>
      </c>
      <c r="D19" s="4">
        <f>F19+H19+J19</f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f>M19+O19+Q19</f>
      </c>
      <c r="L19" s="4">
        <f>N19+P19+R19</f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>U19+W19+Y19</f>
      </c>
      <c r="T19" s="4">
        <f>V19+X19+Z19</f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ht="30" customHeight="1">
      <c r="A20" s="3" t="s">
        <v>656</v>
      </c>
      <c r="B20" s="2" t="s">
        <v>657</v>
      </c>
      <c r="C20" s="4">
        <f>E20+G20+I20</f>
      </c>
      <c r="D20" s="4">
        <f>F20+H20+J20</f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>M20+O20+Q20</f>
      </c>
      <c r="L20" s="4">
        <f>N20+P20+R20</f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>U20+W20+Y20</f>
      </c>
      <c r="T20" s="4">
        <f>V20+X20+Z20</f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ht="30" customHeight="1">
      <c r="A21" s="3" t="s">
        <v>658</v>
      </c>
      <c r="B21" s="2" t="s">
        <v>89</v>
      </c>
      <c r="C21" s="4">
        <f>E21+G21+I21</f>
      </c>
      <c r="D21" s="4">
        <f>F21+H21+J21</f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f>M21+O21+Q21</f>
      </c>
      <c r="L21" s="4">
        <f>N21+P21+R21</f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>U21+W21+Y21</f>
      </c>
      <c r="T21" s="4">
        <f>V21+X21+Z21</f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ht="30" customHeight="1">
      <c r="A22" s="3" t="s">
        <v>659</v>
      </c>
      <c r="B22" s="2" t="s">
        <v>660</v>
      </c>
      <c r="C22" s="4">
        <f>E22+G22+I22</f>
      </c>
      <c r="D22" s="4">
        <f>F22+H22+J22</f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f>M22+O22+Q22</f>
      </c>
      <c r="L22" s="4">
        <f>N22+P22+R22</f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>U22+W22+Y22</f>
      </c>
      <c r="T22" s="4">
        <f>V22+X22+Z22</f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ht="30" customHeight="1">
      <c r="A23" s="3" t="s">
        <v>661</v>
      </c>
      <c r="B23" s="2" t="s">
        <v>662</v>
      </c>
      <c r="C23" s="4">
        <f>E23+G23+I23</f>
      </c>
      <c r="D23" s="4">
        <f>F23+H23+J23</f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f>M23+O23+Q23</f>
      </c>
      <c r="L23" s="4">
        <f>N23+P23+R23</f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>U23+W23+Y23</f>
      </c>
      <c r="T23" s="4">
        <f>V23+X23+Z23</f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</row>
    <row r="24" ht="30" customHeight="1">
      <c r="A24" s="3" t="s">
        <v>663</v>
      </c>
      <c r="B24" s="2" t="s">
        <v>664</v>
      </c>
      <c r="C24" s="4">
        <f>E24+G24+I24</f>
      </c>
      <c r="D24" s="4">
        <f>F24+H24+J24</f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f>M24+O24+Q24</f>
      </c>
      <c r="L24" s="4">
        <f>N24+P24+R24</f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>U24+W24+Y24</f>
      </c>
      <c r="T24" s="4">
        <f>V24+X24+Z24</f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</row>
    <row r="25" ht="30" customHeight="1">
      <c r="A25" s="3" t="s">
        <v>665</v>
      </c>
      <c r="B25" s="2" t="s">
        <v>666</v>
      </c>
      <c r="C25" s="4">
        <f>E25+G25+I25</f>
      </c>
      <c r="D25" s="4">
        <f>F25+H25+J25</f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>M25+O25+Q25</f>
      </c>
      <c r="L25" s="4">
        <f>N25+P25+R25</f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>U25+W25+Y25</f>
      </c>
      <c r="T25" s="4">
        <f>V25+X25+Z25</f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ht="30" customHeight="1">
      <c r="A26" s="25" t="s">
        <v>667</v>
      </c>
      <c r="B26" s="26" t="s">
        <v>93</v>
      </c>
      <c r="C26" s="24">
        <f>E26+G26+I26</f>
      </c>
      <c r="D26" s="24">
        <f>F26+H26+J26</f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f>M26+O26+Q26</f>
      </c>
      <c r="L26" s="24">
        <f>N26+P26+R26</f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f>U26+W26+Y26</f>
      </c>
      <c r="T26" s="24">
        <f>V26+X26+Z26</f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</row>
    <row r="27" ht="30" customHeight="1">
      <c r="A27" s="3" t="s">
        <v>668</v>
      </c>
      <c r="B27" s="2" t="s">
        <v>242</v>
      </c>
      <c r="C27" s="4">
        <f>E27+G27+I27</f>
      </c>
      <c r="D27" s="4">
        <f>F27+H27+J27</f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>M27+O27+Q27</f>
      </c>
      <c r="L27" s="4">
        <f>N27+P27+R27</f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>U27+W27+Y27</f>
      </c>
      <c r="T27" s="4">
        <f>V27+X27+Z27</f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ht="30" customHeight="1">
      <c r="A28" s="3" t="s">
        <v>669</v>
      </c>
      <c r="B28" s="2" t="s">
        <v>670</v>
      </c>
      <c r="C28" s="4">
        <f>E28+G28+I28</f>
      </c>
      <c r="D28" s="4">
        <f>F28+H28+J28</f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f>M28+O28+Q28</f>
      </c>
      <c r="L28" s="4">
        <f>N28+P28+R28</f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>U28+W28+Y28</f>
      </c>
      <c r="T28" s="4">
        <f>V28+X28+Z28</f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ht="30" customHeight="1">
      <c r="A29" s="3" t="s">
        <v>671</v>
      </c>
      <c r="B29" s="2" t="s">
        <v>672</v>
      </c>
      <c r="C29" s="4">
        <f>E29+G29+I29</f>
      </c>
      <c r="D29" s="4">
        <f>F29+H29+J29</f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f>M29+O29+Q29</f>
      </c>
      <c r="L29" s="4">
        <f>N29+P29+R29</f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>U29+W29+Y29</f>
      </c>
      <c r="T29" s="4">
        <f>V29+X29+Z29</f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ht="30" customHeight="1">
      <c r="A30" s="3" t="s">
        <v>673</v>
      </c>
      <c r="B30" s="2" t="s">
        <v>674</v>
      </c>
      <c r="C30" s="4">
        <f>E30+G30+I30</f>
      </c>
      <c r="D30" s="4">
        <f>F30+H30+J30</f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f>M30+O30+Q30</f>
      </c>
      <c r="L30" s="4">
        <f>N30+P30+R30</f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>U30+W30+Y30</f>
      </c>
      <c r="T30" s="4">
        <f>V30+X30+Z30</f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ht="30" customHeight="1">
      <c r="A31" s="3" t="s">
        <v>675</v>
      </c>
      <c r="B31" s="2" t="s">
        <v>676</v>
      </c>
      <c r="C31" s="4">
        <f>E31+G31+I31</f>
      </c>
      <c r="D31" s="4">
        <f>F31+H31+J31</f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f>M31+O31+Q31</f>
      </c>
      <c r="L31" s="4">
        <f>N31+P31+R31</f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>U31+W31+Y31</f>
      </c>
      <c r="T31" s="4">
        <f>V31+X31+Z31</f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</row>
    <row r="32" ht="30" customHeight="1">
      <c r="A32" s="3" t="s">
        <v>677</v>
      </c>
      <c r="B32" s="2" t="s">
        <v>678</v>
      </c>
      <c r="C32" s="4">
        <f>E32+G32+I32</f>
      </c>
      <c r="D32" s="4">
        <f>F32+H32+J32</f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f>M32+O32+Q32</f>
      </c>
      <c r="L32" s="4">
        <f>N32+P32+R32</f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>U32+W32+Y32</f>
      </c>
      <c r="T32" s="4">
        <f>V32+X32+Z32</f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ht="30" customHeight="1">
      <c r="A33" s="3" t="s">
        <v>679</v>
      </c>
      <c r="B33" s="2" t="s">
        <v>578</v>
      </c>
      <c r="C33" s="4">
        <f>E33+G33+I33</f>
      </c>
      <c r="D33" s="4">
        <f>F33+H33+J33</f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f>M33+O33+Q33</f>
      </c>
      <c r="L33" s="4">
        <f>N33+P33+R33</f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>U33+W33+Y33</f>
      </c>
      <c r="T33" s="4">
        <f>V33+X33+Z33</f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ht="30" customHeight="1">
      <c r="A34" s="3" t="s">
        <v>680</v>
      </c>
      <c r="B34" s="2" t="s">
        <v>681</v>
      </c>
      <c r="C34" s="4">
        <f>E34+G34+I34</f>
      </c>
      <c r="D34" s="4">
        <f>F34+H34+J34</f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f>M34+O34+Q34</f>
      </c>
      <c r="L34" s="4">
        <f>N34+P34+R34</f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>U34+W34+Y34</f>
      </c>
      <c r="T34" s="4">
        <f>V34+X34+Z34</f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</row>
    <row r="35" ht="30" customHeight="1">
      <c r="A35" s="3" t="s">
        <v>682</v>
      </c>
      <c r="B35" s="2" t="s">
        <v>683</v>
      </c>
      <c r="C35" s="4">
        <f>E35+G35+I35</f>
      </c>
      <c r="D35" s="4">
        <f>F35+H35+J35</f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f>M35+O35+Q35</f>
      </c>
      <c r="L35" s="4">
        <f>N35+P35+R35</f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>U35+W35+Y35</f>
      </c>
      <c r="T35" s="4">
        <f>V35+X35+Z35</f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</row>
    <row r="36" ht="30" customHeight="1">
      <c r="A36" s="3" t="s">
        <v>684</v>
      </c>
      <c r="B36" s="2" t="s">
        <v>685</v>
      </c>
      <c r="C36" s="4">
        <f>E36+G36+I36</f>
      </c>
      <c r="D36" s="4">
        <f>F36+H36+J36</f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>M36+O36+Q36</f>
      </c>
      <c r="L36" s="4">
        <f>N36+P36+R36</f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>U36+W36+Y36</f>
      </c>
      <c r="T36" s="4">
        <f>V36+X36+Z36</f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</row>
    <row r="37" ht="30" customHeight="1">
      <c r="A37" s="3" t="s">
        <v>686</v>
      </c>
      <c r="B37" s="2" t="s">
        <v>687</v>
      </c>
      <c r="C37" s="4">
        <f>E37+G37+I37</f>
      </c>
      <c r="D37" s="4">
        <f>F37+H37+J37</f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f>M37+O37+Q37</f>
      </c>
      <c r="L37" s="4">
        <f>N37+P37+R37</f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>U37+W37+Y37</f>
      </c>
      <c r="T37" s="4">
        <f>V37+X37+Z37</f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ht="30" customHeight="1">
      <c r="A38" s="3" t="s">
        <v>688</v>
      </c>
      <c r="B38" s="2" t="s">
        <v>689</v>
      </c>
      <c r="C38" s="4">
        <f>E38+G38+I38</f>
      </c>
      <c r="D38" s="4">
        <f>F38+H38+J38</f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f>M38+O38+Q38</f>
      </c>
      <c r="L38" s="4">
        <f>N38+P38+R38</f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>U38+W38+Y38</f>
      </c>
      <c r="T38" s="4">
        <f>V38+X38+Z38</f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</row>
    <row r="39" ht="30" customHeight="1">
      <c r="A39" s="3" t="s">
        <v>690</v>
      </c>
      <c r="B39" s="2" t="s">
        <v>691</v>
      </c>
      <c r="C39" s="4">
        <f>E39+G39+I39</f>
      </c>
      <c r="D39" s="4">
        <f>F39+H39+J39</f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f>M39+O39+Q39</f>
      </c>
      <c r="L39" s="4">
        <f>N39+P39+R39</f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>U39+W39+Y39</f>
      </c>
      <c r="T39" s="4">
        <f>V39+X39+Z39</f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</row>
    <row r="40" ht="30" customHeight="1">
      <c r="A40" s="25" t="s">
        <v>692</v>
      </c>
      <c r="B40" s="26" t="s">
        <v>156</v>
      </c>
      <c r="C40" s="24">
        <f>E40+G40+I40</f>
      </c>
      <c r="D40" s="24">
        <f>F40+H40+J40</f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f>M40+O40+Q40</f>
      </c>
      <c r="L40" s="24">
        <f>N40+P40+R40</f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f>U40+W40+Y40</f>
      </c>
      <c r="T40" s="24">
        <f>V40+X40+Z40</f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</row>
    <row r="41" ht="30" customHeight="1">
      <c r="A41" s="3" t="s">
        <v>693</v>
      </c>
      <c r="B41" s="2" t="s">
        <v>158</v>
      </c>
      <c r="C41" s="4">
        <f>E41+G41+I41</f>
      </c>
      <c r="D41" s="4">
        <f>F41+H41+J41</f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f>M41+O41+Q41</f>
      </c>
      <c r="L41" s="4">
        <f>N41+P41+R41</f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>U41+W41+Y41</f>
      </c>
      <c r="T41" s="4">
        <f>V41+X41+Z41</f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</row>
    <row r="42" ht="30" customHeight="1">
      <c r="A42" s="3" t="s">
        <v>694</v>
      </c>
      <c r="B42" s="2" t="s">
        <v>160</v>
      </c>
      <c r="C42" s="4">
        <f>E42+G42+I42</f>
      </c>
      <c r="D42" s="4">
        <f>F42+H42+J42</f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f>M42+O42+Q42</f>
      </c>
      <c r="L42" s="4">
        <f>N42+P42+R42</f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>U42+W42+Y42</f>
      </c>
      <c r="T42" s="4">
        <f>V42+X42+Z42</f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</row>
    <row r="43" ht="30" customHeight="1">
      <c r="A43" s="3" t="s">
        <v>695</v>
      </c>
      <c r="B43" s="2" t="s">
        <v>162</v>
      </c>
      <c r="C43" s="4">
        <f>E43+G43+I43</f>
      </c>
      <c r="D43" s="4">
        <f>F43+H43+J43</f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f>M43+O43+Q43</f>
      </c>
      <c r="L43" s="4">
        <f>N43+P43+R43</f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>U43+W43+Y43</f>
      </c>
      <c r="T43" s="4">
        <f>V43+X43+Z43</f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</row>
    <row r="44" ht="30" customHeight="1">
      <c r="A44" s="3" t="s">
        <v>696</v>
      </c>
      <c r="B44" s="2" t="s">
        <v>164</v>
      </c>
      <c r="C44" s="4">
        <f>E44+G44+I44</f>
      </c>
      <c r="D44" s="4">
        <f>F44+H44+J44</f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f>M44+O44+Q44</f>
      </c>
      <c r="L44" s="4">
        <f>N44+P44+R44</f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>U44+W44+Y44</f>
      </c>
      <c r="T44" s="4">
        <f>V44+X44+Z44</f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</row>
    <row r="45" ht="30" customHeight="1">
      <c r="A45" s="3" t="s">
        <v>697</v>
      </c>
      <c r="B45" s="2" t="s">
        <v>698</v>
      </c>
      <c r="C45" s="4">
        <f>E45+G45+I45</f>
      </c>
      <c r="D45" s="4">
        <f>F45+H45+J45</f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f>M45+O45+Q45</f>
      </c>
      <c r="L45" s="4">
        <f>N45+P45+R45</f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>U45+W45+Y45</f>
      </c>
      <c r="T45" s="4">
        <f>V45+X45+Z45</f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</row>
    <row r="46" ht="30" customHeight="1">
      <c r="A46" s="3" t="s">
        <v>699</v>
      </c>
      <c r="B46" s="2" t="s">
        <v>700</v>
      </c>
      <c r="C46" s="4">
        <f>E46+G46+I46</f>
      </c>
      <c r="D46" s="4">
        <f>F46+H46+J46</f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f>M46+O46+Q46</f>
      </c>
      <c r="L46" s="4">
        <f>N46+P46+R46</f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>U46+W46+Y46</f>
      </c>
      <c r="T46" s="4">
        <f>V46+X46+Z46</f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</row>
    <row r="47" ht="30" customHeight="1">
      <c r="A47" s="3" t="s">
        <v>701</v>
      </c>
      <c r="B47" s="2" t="s">
        <v>702</v>
      </c>
      <c r="C47" s="4">
        <f>E47+G47+I47</f>
      </c>
      <c r="D47" s="4">
        <f>F47+H47+J47</f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f>M47+O47+Q47</f>
      </c>
      <c r="L47" s="4">
        <f>N47+P47+R47</f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>U47+W47+Y47</f>
      </c>
      <c r="T47" s="4">
        <f>V47+X47+Z47</f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</row>
    <row r="48" ht="30" customHeight="1">
      <c r="A48" s="3" t="s">
        <v>703</v>
      </c>
      <c r="B48" s="2" t="s">
        <v>704</v>
      </c>
      <c r="C48" s="4">
        <f>E48+G48+I48</f>
      </c>
      <c r="D48" s="4">
        <f>F48+H48+J48</f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f>M48+O48+Q48</f>
      </c>
      <c r="L48" s="4">
        <f>N48+P48+R48</f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>U48+W48+Y48</f>
      </c>
      <c r="T48" s="4">
        <f>V48+X48+Z48</f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</row>
    <row r="49" ht="30" customHeight="1">
      <c r="A49" s="3" t="s">
        <v>705</v>
      </c>
      <c r="B49" s="2" t="s">
        <v>706</v>
      </c>
      <c r="C49" s="4">
        <f>E49+G49+I49</f>
      </c>
      <c r="D49" s="4">
        <f>F49+H49+J49</f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f>M49+O49+Q49</f>
      </c>
      <c r="L49" s="4">
        <f>N49+P49+R49</f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>U49+W49+Y49</f>
      </c>
      <c r="T49" s="4">
        <f>V49+X49+Z49</f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</row>
    <row r="50" ht="20" customHeight="1">
      <c r="A50" s="22" t="s">
        <v>98</v>
      </c>
      <c r="B50" s="26" t="s">
        <v>99</v>
      </c>
      <c r="C50" s="24">
        <f>VLOOKUP("1000",B:Z,2,0) + VLOOKUP("2000",B:Z,2,0) + VLOOKUP("3000",B:Z,2,0)</f>
      </c>
      <c r="D50" s="24">
        <f>VLOOKUP("1000",B:Z,3,0) + VLOOKUP("2000",B:Z,3,0) + VLOOKUP("3000",B:Z,3,0)</f>
      </c>
      <c r="E50" s="24">
        <f>VLOOKUP("1000",B:Z,4,0) + VLOOKUP("2000",B:Z,4,0) + VLOOKUP("3000",B:Z,4,0)</f>
      </c>
      <c r="F50" s="24">
        <f>VLOOKUP("1000",B:Z,5,0) + VLOOKUP("2000",B:Z,5,0) + VLOOKUP("3000",B:Z,5,0)</f>
      </c>
      <c r="G50" s="24">
        <f>VLOOKUP("1000",B:Z,6,0) + VLOOKUP("2000",B:Z,6,0) + VLOOKUP("3000",B:Z,6,0)</f>
      </c>
      <c r="H50" s="24">
        <f>VLOOKUP("1000",B:Z,7,0) + VLOOKUP("2000",B:Z,7,0) + VLOOKUP("3000",B:Z,7,0)</f>
      </c>
      <c r="I50" s="24">
        <f>VLOOKUP("1000",B:Z,8,0) + VLOOKUP("2000",B:Z,8,0) + VLOOKUP("3000",B:Z,8,0)</f>
      </c>
      <c r="J50" s="24">
        <f>VLOOKUP("1000",B:Z,9,0) + VLOOKUP("2000",B:Z,9,0) + VLOOKUP("3000",B:Z,9,0)</f>
      </c>
      <c r="K50" s="24">
        <f>VLOOKUP("1000",B:Z,10,0) + VLOOKUP("2000",B:Z,10,0) + VLOOKUP("3000",B:Z,10,0)</f>
      </c>
      <c r="L50" s="24">
        <f>VLOOKUP("1000",B:Z,11,0) + VLOOKUP("2000",B:Z,11,0) + VLOOKUP("3000",B:Z,11,0)</f>
      </c>
      <c r="M50" s="24">
        <f>VLOOKUP("1000",B:Z,12,0) + VLOOKUP("2000",B:Z,12,0) + VLOOKUP("3000",B:Z,12,0)</f>
      </c>
      <c r="N50" s="24">
        <f>VLOOKUP("1000",B:Z,13,0) + VLOOKUP("2000",B:Z,13,0) + VLOOKUP("3000",B:Z,13,0)</f>
      </c>
      <c r="O50" s="24">
        <f>VLOOKUP("1000",B:Z,14,0) + VLOOKUP("2000",B:Z,14,0) + VLOOKUP("3000",B:Z,14,0)</f>
      </c>
      <c r="P50" s="24">
        <f>VLOOKUP("1000",B:Z,15,0) + VLOOKUP("2000",B:Z,15,0) + VLOOKUP("3000",B:Z,15,0)</f>
      </c>
      <c r="Q50" s="24">
        <f>VLOOKUP("1000",B:Z,16,0) + VLOOKUP("2000",B:Z,16,0) + VLOOKUP("3000",B:Z,16,0)</f>
      </c>
      <c r="R50" s="24">
        <f>VLOOKUP("1000",B:Z,17,0) + VLOOKUP("2000",B:Z,17,0) + VLOOKUP("3000",B:Z,17,0)</f>
      </c>
      <c r="S50" s="24">
        <f>VLOOKUP("1000",B:Z,18,0) + VLOOKUP("2000",B:Z,18,0) + VLOOKUP("3000",B:Z,18,0)</f>
      </c>
      <c r="T50" s="24">
        <f>VLOOKUP("1000",B:Z,19,0) + VLOOKUP("2000",B:Z,19,0) + VLOOKUP("3000",B:Z,19,0)</f>
      </c>
      <c r="U50" s="24">
        <f>VLOOKUP("1000",B:Z,20,0) + VLOOKUP("2000",B:Z,20,0) + VLOOKUP("3000",B:Z,20,0)</f>
      </c>
      <c r="V50" s="24">
        <f>VLOOKUP("1000",B:Z,21,0) + VLOOKUP("2000",B:Z,21,0) + VLOOKUP("3000",B:Z,21,0)</f>
      </c>
      <c r="W50" s="24">
        <f>VLOOKUP("1000",B:Z,22,0) + VLOOKUP("2000",B:Z,22,0) + VLOOKUP("3000",B:Z,22,0)</f>
      </c>
      <c r="X50" s="24">
        <f>VLOOKUP("1000",B:Z,23,0) + VLOOKUP("2000",B:Z,23,0) + VLOOKUP("3000",B:Z,23,0)</f>
      </c>
      <c r="Y50" s="24">
        <f>VLOOKUP("1000",B:Z,24,0) + VLOOKUP("2000",B:Z,24,0) + VLOOKUP("3000",B:Z,24,0)</f>
      </c>
      <c r="Z50" s="24">
        <f>VLOOKUP("1000",B:Z,25,0) + VLOOKUP("2000",B:Z,25,0) + VLOOKUP("3000",B:Z,25,0)</f>
      </c>
    </row>
  </sheetData>
  <sheetProtection password="" sheet="1" objects="1" scenarios="1"/>
  <mergeCells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M5:N5"/>
    <mergeCell ref="O5:P5"/>
    <mergeCell ref="Q5:R5"/>
    <mergeCell ref="U5:V5"/>
    <mergeCell ref="W5:X5"/>
    <mergeCell ref="Y5:Z5"/>
  </mergeCells>
  <phoneticPr fontId="0" type="noConversion"/>
  <pageMargins left="0.4" right="0.4" top="0.4" bottom="0.4" header="0.1" footer="0.1"/>
  <pageSetup paperSize="9" fitToHeight="0" orientation="landscape" verticalDpi="0" r:id="rId26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17.19" customWidth="1"/>
  </cols>
  <sheetData>
    <row r="1" ht="50" customHeight="1">
      <c r="A1" s="8" t="s">
        <v>719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0" customHeight="1">
      <c r="A2" s="2" t="s">
        <v>135</v>
      </c>
      <c r="B2" s="2" t="s">
        <v>74</v>
      </c>
      <c r="C2" s="2" t="s">
        <v>720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0" customHeight="1">
      <c r="A3" s="2"/>
      <c r="B3" s="2"/>
      <c r="C3" s="2" t="s">
        <v>721</v>
      </c>
      <c r="D3" s="2" t="s">
        <v>186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30" customHeight="1">
      <c r="A4" s="2"/>
      <c r="B4" s="2"/>
      <c r="C4" s="2"/>
      <c r="D4" s="2" t="s">
        <v>722</v>
      </c>
      <c r="E4" s="2"/>
      <c r="F4" s="2"/>
      <c r="G4" s="2"/>
      <c r="H4" s="2"/>
      <c r="I4" s="2"/>
      <c r="J4" s="2" t="s">
        <v>723</v>
      </c>
      <c r="K4" s="2"/>
      <c r="L4" s="2" t="s">
        <v>620</v>
      </c>
      <c r="M4" s="2"/>
      <c r="N4" s="2"/>
      <c r="O4" s="2" t="s">
        <v>724</v>
      </c>
    </row>
    <row r="5" ht="30" customHeight="1">
      <c r="A5" s="2"/>
      <c r="B5" s="2"/>
      <c r="C5" s="2"/>
      <c r="D5" s="2" t="s">
        <v>725</v>
      </c>
      <c r="E5" s="2" t="s">
        <v>726</v>
      </c>
      <c r="F5" s="2" t="s">
        <v>727</v>
      </c>
      <c r="G5" s="2" t="s">
        <v>625</v>
      </c>
      <c r="H5" s="2" t="s">
        <v>728</v>
      </c>
      <c r="I5" s="2" t="s">
        <v>729</v>
      </c>
      <c r="J5" s="2" t="s">
        <v>730</v>
      </c>
      <c r="K5" s="2" t="s">
        <v>723</v>
      </c>
      <c r="L5" s="2" t="s">
        <v>731</v>
      </c>
      <c r="M5" s="2" t="s">
        <v>732</v>
      </c>
      <c r="N5" s="2" t="s">
        <v>733</v>
      </c>
      <c r="O5" s="2"/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  <c r="L6" s="2" t="s">
        <v>45</v>
      </c>
      <c r="M6" s="2" t="s">
        <v>47</v>
      </c>
      <c r="N6" s="2" t="s">
        <v>50</v>
      </c>
      <c r="O6" s="2" t="s">
        <v>52</v>
      </c>
    </row>
    <row r="7" ht="30" customHeight="1">
      <c r="A7" s="25" t="s">
        <v>636</v>
      </c>
      <c r="B7" s="26" t="s">
        <v>84</v>
      </c>
      <c r="C7" s="24">
        <f>SUM(D7:O7)</f>
      </c>
      <c r="D7" s="24">
        <v>175598.03</v>
      </c>
      <c r="E7" s="24">
        <v>0</v>
      </c>
      <c r="F7" s="24">
        <v>5551.98</v>
      </c>
      <c r="G7" s="24">
        <v>0</v>
      </c>
      <c r="H7" s="24">
        <v>160416</v>
      </c>
      <c r="I7" s="24">
        <v>1500</v>
      </c>
      <c r="J7" s="24">
        <v>0</v>
      </c>
      <c r="K7" s="24">
        <v>0</v>
      </c>
      <c r="L7" s="24">
        <v>428869.59</v>
      </c>
      <c r="M7" s="24">
        <v>0</v>
      </c>
      <c r="N7" s="24">
        <v>0</v>
      </c>
      <c r="O7" s="24">
        <v>17033</v>
      </c>
    </row>
    <row r="8" ht="30" customHeight="1">
      <c r="A8" s="3" t="s">
        <v>637</v>
      </c>
      <c r="B8" s="2" t="s">
        <v>238</v>
      </c>
      <c r="C8" s="4">
        <f>SUM(D8:O8)</f>
      </c>
      <c r="D8" s="4">
        <v>175598.03</v>
      </c>
      <c r="E8" s="4">
        <v>0</v>
      </c>
      <c r="F8" s="4">
        <v>2906.53</v>
      </c>
      <c r="G8" s="4">
        <v>0</v>
      </c>
      <c r="H8" s="4">
        <v>160416</v>
      </c>
      <c r="I8" s="4">
        <v>1500</v>
      </c>
      <c r="J8" s="4">
        <v>0</v>
      </c>
      <c r="K8" s="4">
        <v>0</v>
      </c>
      <c r="L8" s="4">
        <v>428869.59</v>
      </c>
      <c r="M8" s="4">
        <v>0</v>
      </c>
      <c r="N8" s="4">
        <v>0</v>
      </c>
      <c r="O8" s="4">
        <v>3841</v>
      </c>
    </row>
    <row r="9" ht="30" customHeight="1">
      <c r="A9" s="3" t="s">
        <v>638</v>
      </c>
      <c r="B9" s="2" t="s">
        <v>639</v>
      </c>
      <c r="C9" s="4">
        <f>SUM(D9:O9)</f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ht="30" customHeight="1">
      <c r="A10" s="3" t="s">
        <v>640</v>
      </c>
      <c r="B10" s="2" t="s">
        <v>641</v>
      </c>
      <c r="C10" s="4">
        <f>SUM(D10:O10)</f>
      </c>
      <c r="D10" s="4">
        <v>175598.03</v>
      </c>
      <c r="E10" s="4">
        <v>0</v>
      </c>
      <c r="F10" s="4">
        <v>2906.53</v>
      </c>
      <c r="G10" s="4">
        <v>0</v>
      </c>
      <c r="H10" s="4">
        <v>160416</v>
      </c>
      <c r="I10" s="4">
        <v>1500</v>
      </c>
      <c r="J10" s="4">
        <v>0</v>
      </c>
      <c r="K10" s="4">
        <v>0</v>
      </c>
      <c r="L10" s="4">
        <v>428869.59</v>
      </c>
      <c r="M10" s="4">
        <v>0</v>
      </c>
      <c r="N10" s="4">
        <v>0</v>
      </c>
      <c r="O10" s="4">
        <v>3841</v>
      </c>
    </row>
    <row r="11" ht="30" customHeight="1">
      <c r="A11" s="3" t="s">
        <v>642</v>
      </c>
      <c r="B11" s="2" t="s">
        <v>643</v>
      </c>
      <c r="C11" s="4">
        <f>SUM(D11:O11)</f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ht="30" customHeight="1">
      <c r="A12" s="3" t="s">
        <v>644</v>
      </c>
      <c r="B12" s="2" t="s">
        <v>645</v>
      </c>
      <c r="C12" s="4">
        <f>SUM(D12:O12)</f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ht="30" customHeight="1">
      <c r="A13" s="3" t="s">
        <v>646</v>
      </c>
      <c r="B13" s="2" t="s">
        <v>647</v>
      </c>
      <c r="C13" s="4">
        <f>SUM(D13:O13)</f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ht="30" customHeight="1">
      <c r="A14" s="3" t="s">
        <v>648</v>
      </c>
      <c r="B14" s="2" t="s">
        <v>649</v>
      </c>
      <c r="C14" s="4">
        <f>SUM(D14:O14)</f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</row>
    <row r="15" ht="30" customHeight="1">
      <c r="A15" s="3" t="s">
        <v>650</v>
      </c>
      <c r="B15" s="2" t="s">
        <v>651</v>
      </c>
      <c r="C15" s="4">
        <f>SUM(D15:O15)</f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ht="30" customHeight="1">
      <c r="A16" s="3" t="s">
        <v>652</v>
      </c>
      <c r="B16" s="2" t="s">
        <v>653</v>
      </c>
      <c r="C16" s="4">
        <f>SUM(D16:O16)</f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ht="30" customHeight="1">
      <c r="A17" s="3" t="s">
        <v>654</v>
      </c>
      <c r="B17" s="2" t="s">
        <v>351</v>
      </c>
      <c r="C17" s="4">
        <f>SUM(D17:O17)</f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ht="30" customHeight="1">
      <c r="A18" s="3" t="s">
        <v>655</v>
      </c>
      <c r="B18" s="2" t="s">
        <v>353</v>
      </c>
      <c r="C18" s="4">
        <f>SUM(D18:O18)</f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ht="30" customHeight="1">
      <c r="A19" s="3" t="s">
        <v>656</v>
      </c>
      <c r="B19" s="2" t="s">
        <v>657</v>
      </c>
      <c r="C19" s="4">
        <f>SUM(D19:O19)</f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ht="30" customHeight="1">
      <c r="A20" s="3" t="s">
        <v>658</v>
      </c>
      <c r="B20" s="2" t="s">
        <v>89</v>
      </c>
      <c r="C20" s="4">
        <f>SUM(D20:O20)</f>
      </c>
      <c r="D20" s="4">
        <v>0</v>
      </c>
      <c r="E20" s="4">
        <v>0</v>
      </c>
      <c r="F20" s="4">
        <v>2645.45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13192</v>
      </c>
    </row>
    <row r="21" ht="30" customHeight="1">
      <c r="A21" s="3" t="s">
        <v>659</v>
      </c>
      <c r="B21" s="2" t="s">
        <v>660</v>
      </c>
      <c r="C21" s="4">
        <f>SUM(D21:O21)</f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ht="30" customHeight="1">
      <c r="A22" s="3" t="s">
        <v>661</v>
      </c>
      <c r="B22" s="2" t="s">
        <v>662</v>
      </c>
      <c r="C22" s="4">
        <f>SUM(D22:O22)</f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ht="30" customHeight="1">
      <c r="A23" s="3" t="s">
        <v>663</v>
      </c>
      <c r="B23" s="2" t="s">
        <v>664</v>
      </c>
      <c r="C23" s="4">
        <f>SUM(D23:O23)</f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ht="30" customHeight="1">
      <c r="A24" s="3" t="s">
        <v>665</v>
      </c>
      <c r="B24" s="2" t="s">
        <v>666</v>
      </c>
      <c r="C24" s="4">
        <f>SUM(D24:O24)</f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ht="30" customHeight="1">
      <c r="A25" s="25" t="s">
        <v>667</v>
      </c>
      <c r="B25" s="26" t="s">
        <v>93</v>
      </c>
      <c r="C25" s="24">
        <f>SUM(D25:O25)</f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</row>
    <row r="26" ht="30" customHeight="1">
      <c r="A26" s="3" t="s">
        <v>668</v>
      </c>
      <c r="B26" s="2" t="s">
        <v>242</v>
      </c>
      <c r="C26" s="4">
        <f>SUM(D26:O26)</f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ht="30" customHeight="1">
      <c r="A27" s="3" t="s">
        <v>669</v>
      </c>
      <c r="B27" s="2" t="s">
        <v>670</v>
      </c>
      <c r="C27" s="4">
        <f>SUM(D27:O27)</f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ht="30" customHeight="1">
      <c r="A28" s="3" t="s">
        <v>671</v>
      </c>
      <c r="B28" s="2" t="s">
        <v>672</v>
      </c>
      <c r="C28" s="4">
        <f>SUM(D28:O28)</f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ht="30" customHeight="1">
      <c r="A29" s="3" t="s">
        <v>673</v>
      </c>
      <c r="B29" s="2" t="s">
        <v>674</v>
      </c>
      <c r="C29" s="4">
        <f>SUM(D29:O29)</f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ht="30" customHeight="1">
      <c r="A30" s="3" t="s">
        <v>675</v>
      </c>
      <c r="B30" s="2" t="s">
        <v>676</v>
      </c>
      <c r="C30" s="4">
        <f>SUM(D30:O30)</f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</row>
    <row r="31" ht="30" customHeight="1">
      <c r="A31" s="3" t="s">
        <v>677</v>
      </c>
      <c r="B31" s="2" t="s">
        <v>678</v>
      </c>
      <c r="C31" s="4">
        <f>SUM(D31:O31)</f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</row>
    <row r="32" ht="30" customHeight="1">
      <c r="A32" s="3" t="s">
        <v>679</v>
      </c>
      <c r="B32" s="2" t="s">
        <v>578</v>
      </c>
      <c r="C32" s="4">
        <f>SUM(D32:O32)</f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</row>
    <row r="33" ht="30" customHeight="1">
      <c r="A33" s="3" t="s">
        <v>680</v>
      </c>
      <c r="B33" s="2" t="s">
        <v>681</v>
      </c>
      <c r="C33" s="4">
        <f>SUM(D33:O33)</f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ht="30" customHeight="1">
      <c r="A34" s="3" t="s">
        <v>682</v>
      </c>
      <c r="B34" s="2" t="s">
        <v>683</v>
      </c>
      <c r="C34" s="4">
        <f>SUM(D34:O34)</f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ht="30" customHeight="1">
      <c r="A35" s="3" t="s">
        <v>684</v>
      </c>
      <c r="B35" s="2" t="s">
        <v>685</v>
      </c>
      <c r="C35" s="4">
        <f>SUM(D35:O35)</f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</row>
    <row r="36" ht="30" customHeight="1">
      <c r="A36" s="3" t="s">
        <v>686</v>
      </c>
      <c r="B36" s="2" t="s">
        <v>687</v>
      </c>
      <c r="C36" s="4">
        <f>SUM(D36:O36)</f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ht="30" customHeight="1">
      <c r="A37" s="3" t="s">
        <v>688</v>
      </c>
      <c r="B37" s="2" t="s">
        <v>689</v>
      </c>
      <c r="C37" s="4">
        <f>SUM(D37:O37)</f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ht="30" customHeight="1">
      <c r="A38" s="3" t="s">
        <v>690</v>
      </c>
      <c r="B38" s="2" t="s">
        <v>691</v>
      </c>
      <c r="C38" s="4">
        <f>SUM(D38:O38)</f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ht="30" customHeight="1">
      <c r="A39" s="25" t="s">
        <v>692</v>
      </c>
      <c r="B39" s="26" t="s">
        <v>156</v>
      </c>
      <c r="C39" s="24">
        <f>SUM(D39:O39)</f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</row>
    <row r="40" ht="30" customHeight="1">
      <c r="A40" s="3" t="s">
        <v>693</v>
      </c>
      <c r="B40" s="2" t="s">
        <v>158</v>
      </c>
      <c r="C40" s="4">
        <f>SUM(D40:O40)</f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ht="30" customHeight="1">
      <c r="A41" s="3" t="s">
        <v>694</v>
      </c>
      <c r="B41" s="2" t="s">
        <v>160</v>
      </c>
      <c r="C41" s="4">
        <f>SUM(D41:O41)</f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ht="30" customHeight="1">
      <c r="A42" s="3" t="s">
        <v>695</v>
      </c>
      <c r="B42" s="2" t="s">
        <v>162</v>
      </c>
      <c r="C42" s="4">
        <f>SUM(D42:O42)</f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ht="30" customHeight="1">
      <c r="A43" s="3" t="s">
        <v>696</v>
      </c>
      <c r="B43" s="2" t="s">
        <v>164</v>
      </c>
      <c r="C43" s="4">
        <f>SUM(D43:O43)</f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ht="30" customHeight="1">
      <c r="A44" s="3" t="s">
        <v>697</v>
      </c>
      <c r="B44" s="2" t="s">
        <v>698</v>
      </c>
      <c r="C44" s="4">
        <f>SUM(D44:O44)</f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</row>
    <row r="45" ht="30" customHeight="1">
      <c r="A45" s="3" t="s">
        <v>699</v>
      </c>
      <c r="B45" s="2" t="s">
        <v>700</v>
      </c>
      <c r="C45" s="4">
        <f>SUM(D45:O45)</f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</row>
    <row r="46" ht="30" customHeight="1">
      <c r="A46" s="3" t="s">
        <v>701</v>
      </c>
      <c r="B46" s="2" t="s">
        <v>702</v>
      </c>
      <c r="C46" s="4">
        <f>SUM(D46:O46)</f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ht="30" customHeight="1">
      <c r="A47" s="3" t="s">
        <v>703</v>
      </c>
      <c r="B47" s="2" t="s">
        <v>704</v>
      </c>
      <c r="C47" s="4">
        <f>SUM(D47:O47)</f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ht="30" customHeight="1">
      <c r="A48" s="3" t="s">
        <v>705</v>
      </c>
      <c r="B48" s="2" t="s">
        <v>706</v>
      </c>
      <c r="C48" s="4">
        <f>SUM(D48:O48)</f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</row>
    <row r="49" ht="20" customHeight="1">
      <c r="A49" s="22" t="s">
        <v>98</v>
      </c>
      <c r="B49" s="26" t="s">
        <v>99</v>
      </c>
      <c r="C49" s="24">
        <f>VLOOKUP("1000",B:Z,2,0) + VLOOKUP("2000",B:Z,2,0) + VLOOKUP("3000",B:Z,2,0)</f>
      </c>
      <c r="D49" s="24">
        <f>VLOOKUP("1000",B:Z,3,0) + VLOOKUP("2000",B:Z,3,0) + VLOOKUP("3000",B:Z,3,0)</f>
      </c>
      <c r="E49" s="24">
        <f>VLOOKUP("1000",B:Z,4,0) + VLOOKUP("2000",B:Z,4,0) + VLOOKUP("3000",B:Z,4,0)</f>
      </c>
      <c r="F49" s="24">
        <f>VLOOKUP("1000",B:Z,5,0) + VLOOKUP("2000",B:Z,5,0) + VLOOKUP("3000",B:Z,5,0)</f>
      </c>
      <c r="G49" s="24">
        <f>VLOOKUP("1000",B:Z,6,0) + VLOOKUP("2000",B:Z,6,0) + VLOOKUP("3000",B:Z,6,0)</f>
      </c>
      <c r="H49" s="24">
        <f>VLOOKUP("1000",B:Z,7,0) + VLOOKUP("2000",B:Z,7,0) + VLOOKUP("3000",B:Z,7,0)</f>
      </c>
      <c r="I49" s="24">
        <f>VLOOKUP("1000",B:Z,8,0) + VLOOKUP("2000",B:Z,8,0) + VLOOKUP("3000",B:Z,8,0)</f>
      </c>
      <c r="J49" s="24">
        <f>VLOOKUP("1000",B:Z,9,0) + VLOOKUP("2000",B:Z,9,0) + VLOOKUP("3000",B:Z,9,0)</f>
      </c>
      <c r="K49" s="24">
        <f>VLOOKUP("1000",B:Z,10,0) + VLOOKUP("2000",B:Z,10,0) + VLOOKUP("3000",B:Z,10,0)</f>
      </c>
      <c r="L49" s="24">
        <f>VLOOKUP("1000",B:Z,11,0) + VLOOKUP("2000",B:Z,11,0) + VLOOKUP("3000",B:Z,11,0)</f>
      </c>
      <c r="M49" s="24">
        <f>VLOOKUP("1000",B:Z,12,0) + VLOOKUP("2000",B:Z,12,0) + VLOOKUP("3000",B:Z,12,0)</f>
      </c>
      <c r="N49" s="24">
        <f>VLOOKUP("1000",B:Z,13,0) + VLOOKUP("2000",B:Z,13,0) + VLOOKUP("3000",B:Z,13,0)</f>
      </c>
      <c r="O49" s="24">
        <f>VLOOKUP("1000",B:Z,14,0) + VLOOKUP("2000",B:Z,14,0) + VLOOKUP("3000",B:Z,14,0)</f>
      </c>
    </row>
    <row r="50" ht="15" customHeight="1">
</row>
    <row r="51" ht="40" customHeight="1">
      <c r="A51" s="14" t="s">
        <v>734</v>
      </c>
      <c r="B51" s="0"/>
      <c r="C51" s="19"/>
      <c r="D51" s="19"/>
      <c r="E51" s="0"/>
      <c r="F51" s="19"/>
      <c r="G51" s="19"/>
    </row>
    <row r="52" ht="20" customHeight="1">
      <c r="A52" s="0"/>
      <c r="B52" s="0"/>
      <c r="C52" s="15" t="s">
        <v>626</v>
      </c>
      <c r="D52" s="15"/>
      <c r="E52" s="0"/>
      <c r="F52" s="15" t="s">
        <v>413</v>
      </c>
      <c r="G52" s="15"/>
    </row>
    <row r="53" ht="20" customHeight="1">
</row>
    <row r="54" ht="20" customHeight="1">
      <c r="A54" s="14" t="s">
        <v>435</v>
      </c>
      <c r="B54" s="14"/>
    </row>
    <row r="55" ht="40" customHeight="1">
      <c r="A55" s="14" t="s">
        <v>735</v>
      </c>
    </row>
    <row r="56" ht="40" customHeight="1">
      <c r="A56" s="14" t="s">
        <v>736</v>
      </c>
    </row>
    <row r="57" ht="20" customHeight="1">
</row>
    <row r="58" ht="20" customHeight="1">
      <c r="A58" s="5" t="s">
        <v>58</v>
      </c>
      <c r="B58" s="5"/>
    </row>
    <row r="59" ht="20" customHeight="1">
      <c r="A59" s="6" t="s">
        <v>60</v>
      </c>
      <c r="B59" s="6"/>
    </row>
    <row r="60" ht="20" customHeight="1">
      <c r="A60" s="6" t="s">
        <v>62</v>
      </c>
      <c r="B60" s="6"/>
    </row>
    <row r="61" ht="20" customHeight="1">
      <c r="A61" s="6" t="s">
        <v>64</v>
      </c>
      <c r="B61" s="6"/>
    </row>
    <row r="62" ht="20" customHeight="1">
      <c r="A62" s="6" t="s">
        <v>66</v>
      </c>
      <c r="B62" s="6"/>
    </row>
    <row r="63" ht="20" customHeight="1">
      <c r="A63" s="6" t="s">
        <v>68</v>
      </c>
      <c r="B63" s="6"/>
    </row>
    <row r="64" ht="20" customHeight="1">
      <c r="A64" s="7" t="s">
        <v>70</v>
      </c>
      <c r="B64" s="7"/>
    </row>
  </sheetData>
  <sheetProtection password="" sheet="1" objects="1" scenarios="1"/>
  <mergeCells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C51:D51"/>
    <mergeCell ref="F51:G51"/>
    <mergeCell ref="C52:D52"/>
    <mergeCell ref="F52:G52"/>
    <mergeCell ref="A54:B54"/>
    <mergeCell ref="A58:B58"/>
    <mergeCell ref="A59:B59"/>
    <mergeCell ref="A60:B60"/>
    <mergeCell ref="A61:B61"/>
    <mergeCell ref="A62:B62"/>
    <mergeCell ref="A63:B63"/>
    <mergeCell ref="A64:B64"/>
  </mergeCells>
  <phoneticPr fontId="0" type="noConversion"/>
  <pageMargins left="0.4" right="0.4" top="0.4" bottom="0.4" header="0.1" footer="0.1"/>
  <pageSetup paperSize="9" fitToHeight="0" orientation="landscape" verticalDpi="0" r:id="rId27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38.20" customWidth="1"/>
    <col min="3" max="9" width="24.83" customWidth="1"/>
  </cols>
  <sheetData>
    <row r="1" ht="50" customHeight="1">
      <c r="A1" s="8" t="s">
        <v>737</v>
      </c>
      <c r="B1" s="8"/>
      <c r="C1" s="8"/>
      <c r="D1" s="8"/>
      <c r="E1" s="8"/>
      <c r="F1" s="8"/>
      <c r="G1" s="8"/>
      <c r="H1" s="8"/>
      <c r="I1" s="8"/>
    </row>
    <row r="2" ht="30" customHeight="1">
      <c r="A2" s="15" t="s">
        <v>283</v>
      </c>
      <c r="B2" s="15"/>
      <c r="C2" s="15"/>
      <c r="D2" s="15"/>
      <c r="E2" s="15"/>
      <c r="F2" s="15"/>
      <c r="G2" s="15"/>
      <c r="H2" s="15"/>
      <c r="I2" s="15"/>
    </row>
    <row r="3" ht="30" customHeight="1">
      <c r="A3" s="0"/>
      <c r="B3" s="0"/>
      <c r="C3" s="0"/>
      <c r="D3" s="0"/>
      <c r="E3" s="0"/>
      <c r="F3" s="0"/>
      <c r="G3" s="0"/>
      <c r="H3" s="0"/>
      <c r="I3" s="2" t="s">
        <v>2</v>
      </c>
    </row>
    <row r="4" ht="30" customHeight="1">
      <c r="A4" s="0"/>
      <c r="B4" s="0"/>
      <c r="C4" s="0"/>
      <c r="D4" s="0"/>
      <c r="E4" s="0"/>
      <c r="F4" s="0"/>
      <c r="G4" s="0"/>
      <c r="H4" s="21" t="s">
        <v>3</v>
      </c>
      <c r="I4" s="2" t="s">
        <v>4</v>
      </c>
    </row>
    <row r="5" ht="30" customHeight="1">
      <c r="A5" s="0"/>
      <c r="B5" s="0"/>
      <c r="C5" s="0"/>
      <c r="D5" s="0"/>
      <c r="E5" s="0"/>
      <c r="F5" s="0"/>
      <c r="G5" s="0"/>
      <c r="H5" s="21" t="s">
        <v>417</v>
      </c>
      <c r="I5" s="2" t="s">
        <v>418</v>
      </c>
    </row>
    <row r="6" ht="30" customHeight="1">
      <c r="A6" s="14" t="s">
        <v>5</v>
      </c>
      <c r="B6" s="19" t="s">
        <v>6</v>
      </c>
      <c r="C6" s="19"/>
      <c r="D6" s="19"/>
      <c r="E6" s="19"/>
      <c r="F6" s="19"/>
      <c r="G6" s="19"/>
      <c r="H6" s="21" t="s">
        <v>7</v>
      </c>
      <c r="I6" s="2" t="s">
        <v>8</v>
      </c>
    </row>
    <row r="7" ht="30" customHeight="1">
      <c r="A7" s="14" t="s">
        <v>9</v>
      </c>
      <c r="B7" s="19" t="s">
        <v>10</v>
      </c>
      <c r="C7" s="19"/>
      <c r="D7" s="19"/>
      <c r="E7" s="19"/>
      <c r="F7" s="19"/>
      <c r="G7" s="19"/>
      <c r="H7" s="21" t="s">
        <v>11</v>
      </c>
      <c r="I7" s="2" t="s">
        <v>12</v>
      </c>
    </row>
    <row r="8" ht="30" customHeight="1">
      <c r="A8" s="14" t="s">
        <v>284</v>
      </c>
      <c r="B8" s="19" t="s">
        <v>285</v>
      </c>
      <c r="C8" s="19"/>
      <c r="D8" s="19"/>
      <c r="E8" s="19"/>
      <c r="F8" s="19"/>
      <c r="G8" s="19"/>
      <c r="H8" s="21" t="s">
        <v>13</v>
      </c>
      <c r="I8" s="2" t="s">
        <v>14</v>
      </c>
    </row>
    <row r="9" ht="30" customHeight="1">
      <c r="A9" s="14" t="s">
        <v>287</v>
      </c>
      <c r="B9" s="15"/>
      <c r="C9" s="15"/>
      <c r="D9" s="15"/>
      <c r="E9" s="15"/>
      <c r="F9" s="15"/>
      <c r="G9" s="15"/>
      <c r="H9" s="21" t="s">
        <v>15</v>
      </c>
      <c r="I9" s="2" t="s">
        <v>16</v>
      </c>
    </row>
    <row r="10" ht="30" customHeight="1">
</row>
    <row r="11" ht="30" customHeight="1">
      <c r="A11" s="2" t="s">
        <v>438</v>
      </c>
      <c r="B11" s="2" t="s">
        <v>439</v>
      </c>
      <c r="C11" s="2" t="s">
        <v>738</v>
      </c>
      <c r="D11" s="2" t="s">
        <v>444</v>
      </c>
      <c r="E11" s="2"/>
      <c r="F11" s="2" t="s">
        <v>74</v>
      </c>
      <c r="G11" s="2" t="s">
        <v>739</v>
      </c>
      <c r="H11" s="2" t="s">
        <v>740</v>
      </c>
      <c r="I11" s="2" t="s">
        <v>741</v>
      </c>
    </row>
    <row r="12" ht="30" customHeight="1">
      <c r="A12" s="2"/>
      <c r="B12" s="2"/>
      <c r="C12" s="2"/>
      <c r="D12" s="2" t="s">
        <v>81</v>
      </c>
      <c r="E12" s="2" t="s">
        <v>82</v>
      </c>
      <c r="F12" s="2"/>
      <c r="G12" s="2"/>
      <c r="H12" s="2"/>
      <c r="I12" s="2"/>
    </row>
    <row r="13" ht="20" customHeight="1">
      <c r="A13" s="2" t="s">
        <v>17</v>
      </c>
      <c r="B13" s="2" t="s">
        <v>19</v>
      </c>
      <c r="C13" s="2" t="s">
        <v>22</v>
      </c>
      <c r="D13" s="2" t="s">
        <v>24</v>
      </c>
      <c r="E13" s="2" t="s">
        <v>27</v>
      </c>
      <c r="F13" s="2" t="s">
        <v>30</v>
      </c>
      <c r="G13" s="2" t="s">
        <v>32</v>
      </c>
      <c r="H13" s="2" t="s">
        <v>35</v>
      </c>
      <c r="I13" s="2" t="s">
        <v>38</v>
      </c>
    </row>
    <row r="14" ht="15" customHeight="1">
</row>
    <row r="15" ht="40" customHeight="1">
      <c r="A15" s="14" t="s">
        <v>411</v>
      </c>
      <c r="B15" s="19"/>
      <c r="C15" s="0"/>
      <c r="D15" s="19"/>
    </row>
    <row r="16" ht="20" customHeight="1">
      <c r="A16" s="0"/>
      <c r="B16" s="15" t="s">
        <v>412</v>
      </c>
      <c r="C16" s="0"/>
      <c r="D16" s="15" t="s">
        <v>413</v>
      </c>
    </row>
    <row r="17" ht="40" customHeight="1">
      <c r="A17" s="14" t="s">
        <v>414</v>
      </c>
      <c r="B17" s="19"/>
      <c r="C17" s="0"/>
      <c r="D17" s="19"/>
    </row>
    <row r="18" ht="20" customHeight="1">
      <c r="A18" s="0"/>
      <c r="B18" s="15" t="s">
        <v>412</v>
      </c>
      <c r="C18" s="0"/>
      <c r="D18" s="15" t="s">
        <v>415</v>
      </c>
    </row>
    <row r="19" ht="20" customHeight="1">
      <c r="A19" s="14" t="s">
        <v>435</v>
      </c>
      <c r="B19" s="14"/>
    </row>
    <row r="20" ht="20" customHeight="1">
</row>
    <row r="21" ht="20" customHeight="1">
      <c r="A21" s="5" t="s">
        <v>58</v>
      </c>
      <c r="B21" s="5"/>
    </row>
    <row r="22" ht="20" customHeight="1">
      <c r="A22" s="6" t="s">
        <v>60</v>
      </c>
      <c r="B22" s="6"/>
    </row>
    <row r="23" ht="20" customHeight="1">
      <c r="A23" s="6" t="s">
        <v>62</v>
      </c>
      <c r="B23" s="6"/>
    </row>
    <row r="24" ht="20" customHeight="1">
      <c r="A24" s="6" t="s">
        <v>64</v>
      </c>
      <c r="B24" s="6"/>
    </row>
    <row r="25" ht="20" customHeight="1">
      <c r="A25" s="6" t="s">
        <v>66</v>
      </c>
      <c r="B25" s="6"/>
    </row>
    <row r="26" ht="20" customHeight="1">
      <c r="A26" s="6" t="s">
        <v>68</v>
      </c>
      <c r="B26" s="6"/>
    </row>
    <row r="27" ht="20" customHeight="1">
      <c r="A27" s="7" t="s">
        <v>70</v>
      </c>
      <c r="B27" s="7"/>
    </row>
  </sheetData>
  <sheetProtection password="" sheet="1" objects="1" scenarios="1"/>
  <mergeCells>
    <mergeCell ref="A1:I1"/>
    <mergeCell ref="A2:I2"/>
    <mergeCell ref="B6:G6"/>
    <mergeCell ref="B7:G7"/>
    <mergeCell ref="B8:G8"/>
    <mergeCell ref="B9:G9"/>
    <mergeCell ref="A11:A12"/>
    <mergeCell ref="B11:B12"/>
    <mergeCell ref="C11:C12"/>
    <mergeCell ref="D11:E11"/>
    <mergeCell ref="F11:F12"/>
    <mergeCell ref="G11:G12"/>
    <mergeCell ref="H11:H12"/>
    <mergeCell ref="I11:I12"/>
    <mergeCell ref="A19:B19"/>
    <mergeCell ref="A21:B21"/>
    <mergeCell ref="A22:B22"/>
    <mergeCell ref="A23:B23"/>
    <mergeCell ref="A24:B24"/>
    <mergeCell ref="A25:B25"/>
    <mergeCell ref="A26:B26"/>
    <mergeCell ref="A27:B27"/>
  </mergeCells>
  <phoneticPr fontId="0" type="noConversion"/>
  <pageMargins left="0.4" right="0.4" top="0.4" bottom="0.4" header="0.1" footer="0.1"/>
  <pageSetup paperSize="9" fitToHeight="0" orientation="landscape" verticalDpi="0" r:id="rId28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1" width="26.74" customWidth="1"/>
  </cols>
  <sheetData>
    <row r="1" ht="50" customHeight="1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50" customHeight="1">
      <c r="A2" s="8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0" customHeight="1">
      <c r="A3" s="2" t="s">
        <v>73</v>
      </c>
      <c r="B3" s="2" t="s">
        <v>36</v>
      </c>
      <c r="C3" s="2" t="s">
        <v>74</v>
      </c>
      <c r="D3" s="2" t="s">
        <v>103</v>
      </c>
      <c r="E3" s="2"/>
      <c r="F3" s="2"/>
      <c r="G3" s="2" t="s">
        <v>104</v>
      </c>
      <c r="H3" s="2" t="s">
        <v>105</v>
      </c>
      <c r="I3" s="2" t="s">
        <v>106</v>
      </c>
      <c r="J3" s="2"/>
      <c r="K3" s="2"/>
    </row>
    <row r="4" ht="20" customHeight="1">
      <c r="A4" s="2"/>
      <c r="B4" s="2"/>
      <c r="C4" s="2"/>
      <c r="D4" s="2" t="s">
        <v>79</v>
      </c>
      <c r="E4" s="2"/>
      <c r="F4" s="2" t="s">
        <v>80</v>
      </c>
      <c r="G4" s="2"/>
      <c r="H4" s="2"/>
      <c r="I4" s="2" t="s">
        <v>107</v>
      </c>
      <c r="J4" s="2" t="s">
        <v>108</v>
      </c>
      <c r="K4" s="2" t="s">
        <v>109</v>
      </c>
    </row>
    <row r="5" ht="20" customHeight="1">
      <c r="A5" s="2"/>
      <c r="B5" s="2"/>
      <c r="C5" s="2"/>
      <c r="D5" s="2" t="s">
        <v>81</v>
      </c>
      <c r="E5" s="2" t="s">
        <v>82</v>
      </c>
      <c r="F5" s="2"/>
      <c r="G5" s="2"/>
      <c r="H5" s="2"/>
      <c r="I5" s="2"/>
      <c r="J5" s="2"/>
      <c r="K5" s="2"/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</row>
    <row r="7" ht="55" customHeight="1">
      <c r="A7" s="3" t="s">
        <v>110</v>
      </c>
      <c r="B7" s="2" t="s">
        <v>37</v>
      </c>
      <c r="C7" s="2" t="s">
        <v>84</v>
      </c>
      <c r="D7" s="2" t="s">
        <v>111</v>
      </c>
      <c r="E7" s="2"/>
      <c r="F7" s="4">
        <v>14</v>
      </c>
      <c r="G7" s="4">
        <v>41651.4294</v>
      </c>
      <c r="H7" s="4">
        <v>2975.1021</v>
      </c>
      <c r="I7" s="2" t="s">
        <v>10</v>
      </c>
      <c r="J7" s="2"/>
      <c r="K7" s="2"/>
    </row>
    <row r="8" ht="20" customHeight="1">
      <c r="A8" s="0"/>
      <c r="B8" s="22" t="s">
        <v>98</v>
      </c>
      <c r="C8" s="26" t="s">
        <v>99</v>
      </c>
      <c r="D8" s="26" t="s">
        <v>112</v>
      </c>
      <c r="E8" s="26" t="s">
        <v>112</v>
      </c>
      <c r="F8" s="24">
        <f>SUM(F7:F7)</f>
      </c>
      <c r="G8" s="24">
        <f>SUM(G7:G7)</f>
      </c>
      <c r="H8" s="24">
        <f>SUM(H7:H7)</f>
      </c>
      <c r="I8" s="26" t="s">
        <v>112</v>
      </c>
      <c r="J8" s="26" t="s">
        <v>112</v>
      </c>
      <c r="K8" s="26" t="s">
        <v>112</v>
      </c>
    </row>
    <row r="9" ht="20" customHeight="1">
</row>
    <row r="10" ht="50" customHeight="1">
      <c r="A10" s="8" t="s">
        <v>113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0" customHeight="1">
      <c r="A11" s="2" t="s">
        <v>114</v>
      </c>
      <c r="B11" s="2" t="s">
        <v>36</v>
      </c>
      <c r="C11" s="2" t="s">
        <v>74</v>
      </c>
      <c r="D11" s="2" t="s">
        <v>115</v>
      </c>
      <c r="E11" s="2"/>
      <c r="F11" s="2"/>
      <c r="G11" s="2" t="s">
        <v>116</v>
      </c>
      <c r="H11" s="2" t="s">
        <v>105</v>
      </c>
      <c r="I11" s="2" t="s">
        <v>106</v>
      </c>
      <c r="J11" s="2"/>
      <c r="K11" s="2"/>
    </row>
    <row r="12" ht="20" customHeight="1">
      <c r="A12" s="2"/>
      <c r="B12" s="2"/>
      <c r="C12" s="2"/>
      <c r="D12" s="2" t="s">
        <v>79</v>
      </c>
      <c r="E12" s="2"/>
      <c r="F12" s="2" t="s">
        <v>80</v>
      </c>
      <c r="G12" s="2"/>
      <c r="H12" s="2"/>
      <c r="I12" s="2" t="s">
        <v>107</v>
      </c>
      <c r="J12" s="2" t="s">
        <v>108</v>
      </c>
      <c r="K12" s="2" t="s">
        <v>109</v>
      </c>
    </row>
    <row r="13" ht="20" customHeight="1">
      <c r="A13" s="2"/>
      <c r="B13" s="2"/>
      <c r="C13" s="2"/>
      <c r="D13" s="2" t="s">
        <v>81</v>
      </c>
      <c r="E13" s="2" t="s">
        <v>82</v>
      </c>
      <c r="F13" s="2"/>
      <c r="G13" s="2"/>
      <c r="H13" s="2"/>
      <c r="I13" s="2"/>
      <c r="J13" s="2"/>
      <c r="K13" s="2"/>
    </row>
    <row r="14" ht="20" customHeight="1">
      <c r="A14" s="2" t="s">
        <v>17</v>
      </c>
      <c r="B14" s="2" t="s">
        <v>19</v>
      </c>
      <c r="C14" s="2" t="s">
        <v>22</v>
      </c>
      <c r="D14" s="2" t="s">
        <v>24</v>
      </c>
      <c r="E14" s="2" t="s">
        <v>27</v>
      </c>
      <c r="F14" s="2" t="s">
        <v>30</v>
      </c>
      <c r="G14" s="2" t="s">
        <v>32</v>
      </c>
      <c r="H14" s="2" t="s">
        <v>35</v>
      </c>
      <c r="I14" s="2" t="s">
        <v>38</v>
      </c>
      <c r="J14" s="2" t="s">
        <v>41</v>
      </c>
      <c r="K14" s="2" t="s">
        <v>43</v>
      </c>
    </row>
    <row r="15" ht="20" customHeight="1">
</row>
    <row r="16" ht="50" customHeight="1">
      <c r="A16" s="8" t="s">
        <v>117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ht="20" customHeight="1">
      <c r="A17" s="2" t="s">
        <v>118</v>
      </c>
      <c r="B17" s="2" t="s">
        <v>36</v>
      </c>
      <c r="C17" s="2" t="s">
        <v>74</v>
      </c>
      <c r="D17" s="2" t="s">
        <v>119</v>
      </c>
      <c r="E17" s="2"/>
      <c r="F17" s="2"/>
      <c r="G17" s="2" t="s">
        <v>120</v>
      </c>
      <c r="H17" s="2" t="s">
        <v>105</v>
      </c>
      <c r="I17" s="2" t="s">
        <v>106</v>
      </c>
      <c r="J17" s="2"/>
      <c r="K17" s="2"/>
    </row>
    <row r="18" ht="20" customHeight="1">
      <c r="A18" s="2"/>
      <c r="B18" s="2"/>
      <c r="C18" s="2"/>
      <c r="D18" s="2" t="s">
        <v>79</v>
      </c>
      <c r="E18" s="2"/>
      <c r="F18" s="2" t="s">
        <v>80</v>
      </c>
      <c r="G18" s="2"/>
      <c r="H18" s="2"/>
      <c r="I18" s="2" t="s">
        <v>107</v>
      </c>
      <c r="J18" s="2" t="s">
        <v>108</v>
      </c>
      <c r="K18" s="2" t="s">
        <v>109</v>
      </c>
    </row>
    <row r="19" ht="20" customHeight="1">
      <c r="A19" s="2"/>
      <c r="B19" s="2"/>
      <c r="C19" s="2"/>
      <c r="D19" s="2" t="s">
        <v>81</v>
      </c>
      <c r="E19" s="2" t="s">
        <v>82</v>
      </c>
      <c r="F19" s="2"/>
      <c r="G19" s="2"/>
      <c r="H19" s="2"/>
      <c r="I19" s="2"/>
      <c r="J19" s="2"/>
      <c r="K19" s="2"/>
    </row>
    <row r="20" ht="20" customHeight="1">
      <c r="A20" s="2" t="s">
        <v>17</v>
      </c>
      <c r="B20" s="2" t="s">
        <v>19</v>
      </c>
      <c r="C20" s="2" t="s">
        <v>22</v>
      </c>
      <c r="D20" s="2" t="s">
        <v>24</v>
      </c>
      <c r="E20" s="2" t="s">
        <v>27</v>
      </c>
      <c r="F20" s="2" t="s">
        <v>30</v>
      </c>
      <c r="G20" s="2" t="s">
        <v>32</v>
      </c>
      <c r="H20" s="2" t="s">
        <v>35</v>
      </c>
      <c r="I20" s="2" t="s">
        <v>38</v>
      </c>
      <c r="J20" s="2" t="s">
        <v>41</v>
      </c>
      <c r="K20" s="2" t="s">
        <v>43</v>
      </c>
    </row>
  </sheetData>
  <sheetProtection password="" sheet="1" objects="1" scenarios="1"/>
  <mergeCells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  <mergeCell ref="A10:K10"/>
    <mergeCell ref="A11:A13"/>
    <mergeCell ref="B11:B13"/>
    <mergeCell ref="C11:C13"/>
    <mergeCell ref="D11:F11"/>
    <mergeCell ref="G11:G13"/>
    <mergeCell ref="H11:H13"/>
    <mergeCell ref="I11:K11"/>
    <mergeCell ref="D12:E12"/>
    <mergeCell ref="F12:F13"/>
    <mergeCell ref="I12:I13"/>
    <mergeCell ref="J12:J13"/>
    <mergeCell ref="K12:K13"/>
    <mergeCell ref="A16:K16"/>
    <mergeCell ref="A17:A19"/>
    <mergeCell ref="B17:B19"/>
    <mergeCell ref="C17:C19"/>
    <mergeCell ref="D17:F17"/>
    <mergeCell ref="G17:G19"/>
    <mergeCell ref="H17:H19"/>
    <mergeCell ref="I17:K17"/>
    <mergeCell ref="D18:E18"/>
    <mergeCell ref="F18:F19"/>
    <mergeCell ref="I18:I19"/>
    <mergeCell ref="J18:J19"/>
    <mergeCell ref="K18:K19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3" width="26.74" customWidth="1"/>
  </cols>
  <sheetData>
    <row r="1" ht="50" customHeight="1">
      <c r="A1" s="8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2" t="s">
        <v>122</v>
      </c>
      <c r="B2" s="2"/>
      <c r="C2" s="2"/>
      <c r="D2" s="2"/>
      <c r="E2" s="2"/>
      <c r="F2" s="2" t="s">
        <v>74</v>
      </c>
      <c r="G2" s="2" t="s">
        <v>123</v>
      </c>
      <c r="H2" s="2" t="s">
        <v>124</v>
      </c>
      <c r="I2" s="2" t="s">
        <v>125</v>
      </c>
      <c r="J2" s="2" t="s">
        <v>126</v>
      </c>
      <c r="K2" s="2" t="s">
        <v>127</v>
      </c>
      <c r="L2" s="2"/>
      <c r="M2" s="2" t="s">
        <v>128</v>
      </c>
    </row>
    <row r="3" ht="20" customHeight="1">
      <c r="A3" s="2" t="s">
        <v>81</v>
      </c>
      <c r="B3" s="2" t="s">
        <v>7</v>
      </c>
      <c r="C3" s="2" t="s">
        <v>129</v>
      </c>
      <c r="D3" s="2" t="s">
        <v>130</v>
      </c>
      <c r="E3" s="2" t="s">
        <v>131</v>
      </c>
      <c r="F3" s="2"/>
      <c r="G3" s="2"/>
      <c r="H3" s="2"/>
      <c r="I3" s="2"/>
      <c r="J3" s="2"/>
      <c r="K3" s="2" t="s">
        <v>132</v>
      </c>
      <c r="L3" s="2" t="s">
        <v>133</v>
      </c>
      <c r="M3" s="2"/>
    </row>
    <row r="4" ht="20" customHeight="1">
      <c r="A4" s="2" t="s">
        <v>17</v>
      </c>
      <c r="B4" s="2" t="s">
        <v>19</v>
      </c>
      <c r="C4" s="2" t="s">
        <v>22</v>
      </c>
      <c r="D4" s="2" t="s">
        <v>24</v>
      </c>
      <c r="E4" s="2" t="s">
        <v>27</v>
      </c>
      <c r="F4" s="2" t="s">
        <v>30</v>
      </c>
      <c r="G4" s="2" t="s">
        <v>32</v>
      </c>
      <c r="H4" s="2" t="s">
        <v>35</v>
      </c>
      <c r="I4" s="2" t="s">
        <v>38</v>
      </c>
      <c r="J4" s="2" t="s">
        <v>41</v>
      </c>
      <c r="K4" s="2" t="s">
        <v>43</v>
      </c>
      <c r="L4" s="2" t="s">
        <v>45</v>
      </c>
      <c r="M4" s="2" t="s">
        <v>47</v>
      </c>
    </row>
  </sheetData>
  <sheetProtection password="" sheet="1" objects="1" scenarios="1"/>
  <mergeCells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fitToHeight="0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17" width="19.10" customWidth="1"/>
  </cols>
  <sheetData>
    <row r="1" ht="50" customHeight="1">
      <c r="A1" s="8" t="s">
        <v>134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40" customHeight="1">
      <c r="A2" s="2" t="s">
        <v>135</v>
      </c>
      <c r="B2" s="2" t="s">
        <v>74</v>
      </c>
      <c r="C2" s="2" t="s">
        <v>136</v>
      </c>
      <c r="D2" s="2"/>
      <c r="E2" s="2" t="s">
        <v>137</v>
      </c>
      <c r="F2" s="2"/>
      <c r="G2" s="2"/>
      <c r="H2" s="2" t="s">
        <v>138</v>
      </c>
      <c r="I2" s="2"/>
      <c r="J2" s="2"/>
      <c r="K2" s="2"/>
      <c r="L2" s="2"/>
      <c r="M2" s="2"/>
      <c r="N2" s="2" t="s">
        <v>139</v>
      </c>
      <c r="O2" s="2"/>
      <c r="P2" s="2" t="s">
        <v>140</v>
      </c>
      <c r="Q2" s="2" t="s">
        <v>141</v>
      </c>
    </row>
    <row r="3" ht="30" customHeight="1">
      <c r="A3" s="2"/>
      <c r="B3" s="2"/>
      <c r="C3" s="2" t="s">
        <v>80</v>
      </c>
      <c r="D3" s="2" t="s">
        <v>142</v>
      </c>
      <c r="E3" s="2" t="s">
        <v>143</v>
      </c>
      <c r="F3" s="2"/>
      <c r="G3" s="2" t="s">
        <v>144</v>
      </c>
      <c r="H3" s="2" t="s">
        <v>80</v>
      </c>
      <c r="I3" s="2" t="s">
        <v>142</v>
      </c>
      <c r="J3" s="2" t="s">
        <v>145</v>
      </c>
      <c r="K3" s="2"/>
      <c r="L3" s="2"/>
      <c r="M3" s="2"/>
      <c r="N3" s="2" t="s">
        <v>146</v>
      </c>
      <c r="O3" s="2" t="s">
        <v>147</v>
      </c>
      <c r="P3" s="2"/>
      <c r="Q3" s="2"/>
    </row>
    <row r="4" ht="30" customHeight="1">
      <c r="A4" s="2"/>
      <c r="B4" s="2"/>
      <c r="C4" s="2"/>
      <c r="D4" s="2"/>
      <c r="E4" s="2" t="s">
        <v>148</v>
      </c>
      <c r="F4" s="2" t="s">
        <v>147</v>
      </c>
      <c r="G4" s="2"/>
      <c r="H4" s="2"/>
      <c r="I4" s="2"/>
      <c r="J4" s="2" t="s">
        <v>149</v>
      </c>
      <c r="K4" s="2" t="s">
        <v>150</v>
      </c>
      <c r="L4" s="2" t="s">
        <v>151</v>
      </c>
      <c r="M4" s="2" t="s">
        <v>152</v>
      </c>
      <c r="N4" s="2"/>
      <c r="O4" s="2"/>
      <c r="P4" s="2"/>
      <c r="Q4" s="2"/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  <c r="P5" s="2" t="s">
        <v>54</v>
      </c>
      <c r="Q5" s="2" t="s">
        <v>55</v>
      </c>
    </row>
    <row r="6" ht="30" customHeight="1">
      <c r="A6" s="3" t="s">
        <v>153</v>
      </c>
      <c r="B6" s="2" t="s">
        <v>84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13"/>
      <c r="Q6" s="13"/>
    </row>
    <row r="7" ht="30" customHeight="1">
      <c r="A7" s="3" t="s">
        <v>154</v>
      </c>
      <c r="B7" s="2" t="s">
        <v>93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13"/>
      <c r="Q7" s="13"/>
    </row>
    <row r="8" ht="30" customHeight="1">
      <c r="A8" s="3" t="s">
        <v>155</v>
      </c>
      <c r="B8" s="2" t="s">
        <v>156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13"/>
      <c r="Q8" s="13"/>
    </row>
    <row r="9" ht="30" customHeight="1">
      <c r="A9" s="3" t="s">
        <v>157</v>
      </c>
      <c r="B9" s="2" t="s">
        <v>158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3"/>
      <c r="Q9" s="13"/>
    </row>
    <row r="10" ht="30" customHeight="1">
      <c r="A10" s="3" t="s">
        <v>159</v>
      </c>
      <c r="B10" s="2" t="s">
        <v>160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3"/>
      <c r="Q10" s="13"/>
    </row>
    <row r="11" ht="30" customHeight="1">
      <c r="A11" s="3" t="s">
        <v>161</v>
      </c>
      <c r="B11" s="2" t="s">
        <v>162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3"/>
      <c r="Q11" s="13"/>
    </row>
    <row r="12" ht="30" customHeight="1">
      <c r="A12" s="3" t="s">
        <v>163</v>
      </c>
      <c r="B12" s="2" t="s">
        <v>164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3"/>
      <c r="Q12" s="13"/>
    </row>
    <row r="13" ht="30" customHeight="1">
      <c r="A13" s="3" t="s">
        <v>165</v>
      </c>
      <c r="B13" s="2" t="s">
        <v>166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3"/>
      <c r="Q13" s="13"/>
    </row>
    <row r="14" ht="30" customHeight="1">
      <c r="A14" s="3" t="s">
        <v>167</v>
      </c>
      <c r="B14" s="2" t="s">
        <v>168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3"/>
      <c r="Q14" s="13"/>
    </row>
    <row r="15" ht="30" customHeight="1">
      <c r="A15" s="3" t="s">
        <v>169</v>
      </c>
      <c r="B15" s="2" t="s">
        <v>170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3"/>
      <c r="Q15" s="13"/>
    </row>
    <row r="16" ht="30" customHeight="1">
      <c r="A16" s="3" t="s">
        <v>171</v>
      </c>
      <c r="B16" s="2" t="s">
        <v>172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3"/>
      <c r="Q16" s="13"/>
    </row>
    <row r="17" ht="30" customHeight="1">
      <c r="A17" s="3" t="s">
        <v>173</v>
      </c>
      <c r="B17" s="2" t="s">
        <v>174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3"/>
      <c r="Q17" s="13"/>
    </row>
    <row r="18" ht="30" customHeight="1">
      <c r="A18" s="3" t="s">
        <v>175</v>
      </c>
      <c r="B18" s="2" t="s">
        <v>176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3"/>
      <c r="Q18" s="13"/>
    </row>
    <row r="19" ht="30" customHeight="1">
      <c r="A19" s="3" t="s">
        <v>177</v>
      </c>
      <c r="B19" s="2" t="s">
        <v>178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3"/>
      <c r="Q19" s="13"/>
    </row>
    <row r="20" ht="20" customHeight="1">
      <c r="A20" s="22" t="s">
        <v>98</v>
      </c>
      <c r="B20" s="26" t="s">
        <v>99</v>
      </c>
      <c r="C20" s="24">
        <v>0</v>
      </c>
      <c r="D20" s="26" t="s">
        <v>112</v>
      </c>
      <c r="E20" s="24">
        <v>0</v>
      </c>
      <c r="F20" s="24">
        <v>0</v>
      </c>
      <c r="G20" s="24">
        <v>0</v>
      </c>
      <c r="H20" s="24">
        <v>0</v>
      </c>
      <c r="I20" s="26" t="s">
        <v>112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 t="s">
        <v>112</v>
      </c>
      <c r="Q20" s="26" t="s">
        <v>112</v>
      </c>
    </row>
  </sheetData>
  <sheetProtection password="" sheet="1" objects="1" scenarios="1"/>
  <mergeCells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8" t="s">
        <v>179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40" customHeight="1">
      <c r="A2" s="2" t="s">
        <v>135</v>
      </c>
      <c r="B2" s="2" t="s">
        <v>74</v>
      </c>
      <c r="C2" s="2" t="s">
        <v>180</v>
      </c>
      <c r="D2" s="2"/>
      <c r="E2" s="2" t="s">
        <v>181</v>
      </c>
      <c r="F2" s="2"/>
      <c r="G2" s="2"/>
      <c r="H2" s="2" t="s">
        <v>182</v>
      </c>
      <c r="I2" s="2"/>
      <c r="J2" s="2"/>
      <c r="K2" s="2"/>
      <c r="L2" s="2" t="s">
        <v>183</v>
      </c>
      <c r="M2" s="2"/>
      <c r="N2" s="2" t="s">
        <v>184</v>
      </c>
      <c r="O2" s="2"/>
    </row>
    <row r="3" ht="30" customHeight="1">
      <c r="A3" s="2"/>
      <c r="B3" s="2"/>
      <c r="C3" s="2" t="s">
        <v>80</v>
      </c>
      <c r="D3" s="2" t="s">
        <v>185</v>
      </c>
      <c r="E3" s="2" t="s">
        <v>80</v>
      </c>
      <c r="F3" s="2" t="s">
        <v>186</v>
      </c>
      <c r="G3" s="2"/>
      <c r="H3" s="2" t="s">
        <v>80</v>
      </c>
      <c r="I3" s="2" t="s">
        <v>187</v>
      </c>
      <c r="J3" s="2"/>
      <c r="K3" s="2" t="s">
        <v>188</v>
      </c>
      <c r="L3" s="2" t="s">
        <v>80</v>
      </c>
      <c r="M3" s="2" t="s">
        <v>189</v>
      </c>
      <c r="N3" s="2" t="s">
        <v>80</v>
      </c>
      <c r="O3" s="2" t="s">
        <v>185</v>
      </c>
    </row>
    <row r="4" ht="30" customHeight="1">
      <c r="A4" s="2"/>
      <c r="B4" s="2"/>
      <c r="C4" s="2"/>
      <c r="D4" s="2"/>
      <c r="E4" s="2"/>
      <c r="F4" s="2" t="s">
        <v>190</v>
      </c>
      <c r="G4" s="2" t="s">
        <v>191</v>
      </c>
      <c r="H4" s="2"/>
      <c r="I4" s="2" t="s">
        <v>80</v>
      </c>
      <c r="J4" s="2" t="s">
        <v>192</v>
      </c>
      <c r="K4" s="2"/>
      <c r="L4" s="2"/>
      <c r="M4" s="2"/>
      <c r="N4" s="2"/>
      <c r="O4" s="2"/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</row>
    <row r="6" ht="20" customHeight="1">
      <c r="A6" s="25" t="s">
        <v>193</v>
      </c>
      <c r="B6" s="2" t="s">
        <v>194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</row>
    <row r="7" ht="20" customHeight="1">
      <c r="A7" s="3" t="s">
        <v>195</v>
      </c>
      <c r="B7" s="2" t="s">
        <v>196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</row>
    <row r="8" ht="20" customHeight="1">
      <c r="A8" s="3" t="s">
        <v>197</v>
      </c>
      <c r="B8" s="2" t="s">
        <v>198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ht="20" customHeight="1">
      <c r="A9" s="3" t="s">
        <v>199</v>
      </c>
      <c r="B9" s="2" t="s">
        <v>200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ht="20" customHeight="1">
      <c r="A10" s="3" t="s">
        <v>201</v>
      </c>
      <c r="B10" s="2" t="s">
        <v>202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ht="20" customHeight="1">
      <c r="A11" s="25" t="s">
        <v>203</v>
      </c>
      <c r="B11" s="2" t="s">
        <v>204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ht="20" customHeight="1">
      <c r="A12" s="3" t="s">
        <v>205</v>
      </c>
      <c r="B12" s="2" t="s">
        <v>206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ht="20" customHeight="1">
      <c r="A13" s="3" t="s">
        <v>197</v>
      </c>
      <c r="B13" s="2" t="s">
        <v>207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ht="20" customHeight="1">
      <c r="A14" s="3" t="s">
        <v>208</v>
      </c>
      <c r="B14" s="2" t="s">
        <v>209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</row>
    <row r="15" ht="20" customHeight="1">
      <c r="A15" s="3" t="s">
        <v>210</v>
      </c>
      <c r="B15" s="2" t="s">
        <v>211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ht="20" customHeight="1">
      <c r="A16" s="25" t="s">
        <v>212</v>
      </c>
      <c r="B16" s="2" t="s">
        <v>213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ht="20" customHeight="1">
      <c r="A17" s="3" t="s">
        <v>214</v>
      </c>
      <c r="B17" s="2" t="s">
        <v>215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ht="20" customHeight="1">
      <c r="A18" s="3" t="s">
        <v>216</v>
      </c>
      <c r="B18" s="2" t="s">
        <v>217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ht="20" customHeight="1">
      <c r="A19" s="22" t="s">
        <v>98</v>
      </c>
      <c r="B19" s="26" t="s">
        <v>99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</row>
  </sheetData>
  <sheetProtection password="" sheet="1" objects="1" scenarios="1"/>
  <mergeCells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  <mergeCell ref="M3:M4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8" t="s">
        <v>218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50" customHeight="1">
      <c r="A2" s="8" t="s">
        <v>219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0" customHeight="1">
      <c r="A3" s="2" t="s">
        <v>220</v>
      </c>
      <c r="B3" s="2" t="s">
        <v>74</v>
      </c>
      <c r="C3" s="2" t="s">
        <v>221</v>
      </c>
      <c r="D3" s="2"/>
      <c r="E3" s="2"/>
      <c r="F3" s="2"/>
      <c r="G3" s="2" t="s">
        <v>222</v>
      </c>
      <c r="H3" s="2"/>
      <c r="I3" s="2"/>
      <c r="J3" s="2"/>
      <c r="K3" s="2"/>
      <c r="L3" s="2" t="s">
        <v>223</v>
      </c>
      <c r="M3" s="2"/>
      <c r="N3" s="2" t="s">
        <v>224</v>
      </c>
      <c r="O3" s="2"/>
      <c r="P3" s="2"/>
      <c r="Q3" s="2"/>
    </row>
    <row r="4" ht="30" customHeight="1">
      <c r="A4" s="2"/>
      <c r="B4" s="2"/>
      <c r="C4" s="2" t="s">
        <v>225</v>
      </c>
      <c r="D4" s="2"/>
      <c r="E4" s="2" t="s">
        <v>186</v>
      </c>
      <c r="F4" s="2"/>
      <c r="G4" s="2" t="s">
        <v>80</v>
      </c>
      <c r="H4" s="2" t="s">
        <v>186</v>
      </c>
      <c r="I4" s="2"/>
      <c r="J4" s="2"/>
      <c r="K4" s="2"/>
      <c r="L4" s="2" t="s">
        <v>186</v>
      </c>
      <c r="M4" s="2"/>
      <c r="N4" s="2" t="s">
        <v>225</v>
      </c>
      <c r="O4" s="2"/>
      <c r="P4" s="2" t="s">
        <v>186</v>
      </c>
      <c r="Q4" s="2"/>
    </row>
    <row r="5" ht="30" customHeight="1">
      <c r="A5" s="2"/>
      <c r="B5" s="2"/>
      <c r="C5" s="2" t="s">
        <v>80</v>
      </c>
      <c r="D5" s="2" t="s">
        <v>226</v>
      </c>
      <c r="E5" s="2" t="s">
        <v>227</v>
      </c>
      <c r="F5" s="2" t="s">
        <v>228</v>
      </c>
      <c r="G5" s="2"/>
      <c r="H5" s="2" t="s">
        <v>229</v>
      </c>
      <c r="I5" s="2"/>
      <c r="J5" s="2" t="s">
        <v>230</v>
      </c>
      <c r="K5" s="2" t="s">
        <v>231</v>
      </c>
      <c r="L5" s="2" t="s">
        <v>232</v>
      </c>
      <c r="M5" s="2" t="s">
        <v>233</v>
      </c>
      <c r="N5" s="2" t="s">
        <v>80</v>
      </c>
      <c r="O5" s="2" t="s">
        <v>234</v>
      </c>
      <c r="P5" s="2" t="s">
        <v>227</v>
      </c>
      <c r="Q5" s="2" t="s">
        <v>228</v>
      </c>
    </row>
    <row r="6" ht="30" customHeight="1">
      <c r="A6" s="2"/>
      <c r="B6" s="2"/>
      <c r="C6" s="2"/>
      <c r="D6" s="2" t="s">
        <v>235</v>
      </c>
      <c r="E6" s="2"/>
      <c r="F6" s="2"/>
      <c r="G6" s="2"/>
      <c r="H6" s="2" t="s">
        <v>80</v>
      </c>
      <c r="I6" s="2" t="s">
        <v>234</v>
      </c>
      <c r="J6" s="2"/>
      <c r="K6" s="2"/>
      <c r="L6" s="2"/>
      <c r="M6" s="2"/>
      <c r="N6" s="2"/>
      <c r="O6" s="2"/>
      <c r="P6" s="2"/>
      <c r="Q6" s="2"/>
    </row>
    <row r="7" ht="30" customHeight="1">
      <c r="A7" s="2"/>
      <c r="B7" s="2"/>
      <c r="C7" s="2"/>
      <c r="D7" s="2"/>
      <c r="E7" s="2"/>
      <c r="F7" s="2"/>
      <c r="G7" s="2"/>
      <c r="H7" s="2"/>
      <c r="I7" s="2" t="s">
        <v>235</v>
      </c>
      <c r="J7" s="2"/>
      <c r="K7" s="2"/>
      <c r="L7" s="2"/>
      <c r="M7" s="2"/>
      <c r="N7" s="2"/>
      <c r="O7" s="2"/>
      <c r="P7" s="2"/>
      <c r="Q7" s="2"/>
    </row>
    <row r="8" ht="20" customHeight="1">
      <c r="A8" s="2" t="s">
        <v>17</v>
      </c>
      <c r="B8" s="2" t="s">
        <v>19</v>
      </c>
      <c r="C8" s="2" t="s">
        <v>22</v>
      </c>
      <c r="D8" s="2" t="s">
        <v>24</v>
      </c>
      <c r="E8" s="2" t="s">
        <v>27</v>
      </c>
      <c r="F8" s="2" t="s">
        <v>30</v>
      </c>
      <c r="G8" s="2" t="s">
        <v>32</v>
      </c>
      <c r="H8" s="2" t="s">
        <v>35</v>
      </c>
      <c r="I8" s="2" t="s">
        <v>38</v>
      </c>
      <c r="J8" s="2" t="s">
        <v>41</v>
      </c>
      <c r="K8" s="2" t="s">
        <v>43</v>
      </c>
      <c r="L8" s="2" t="s">
        <v>45</v>
      </c>
      <c r="M8" s="2" t="s">
        <v>47</v>
      </c>
      <c r="N8" s="2" t="s">
        <v>50</v>
      </c>
      <c r="O8" s="2" t="s">
        <v>52</v>
      </c>
      <c r="P8" s="2" t="s">
        <v>54</v>
      </c>
      <c r="Q8" s="2" t="s">
        <v>55</v>
      </c>
    </row>
    <row r="9" ht="20" customHeight="1">
      <c r="A9" s="25" t="s">
        <v>236</v>
      </c>
      <c r="B9" s="2" t="s">
        <v>84</v>
      </c>
      <c r="C9" s="24">
        <v>38.92</v>
      </c>
      <c r="D9" s="24">
        <v>38.92</v>
      </c>
      <c r="E9" s="24">
        <v>38.92</v>
      </c>
      <c r="F9" s="24"/>
      <c r="G9" s="24">
        <v>27</v>
      </c>
      <c r="H9" s="24">
        <v>26.1</v>
      </c>
      <c r="I9" s="24">
        <v>26.1</v>
      </c>
      <c r="J9" s="24"/>
      <c r="K9" s="24">
        <v>.9</v>
      </c>
      <c r="L9" s="24"/>
      <c r="M9" s="24"/>
      <c r="N9" s="24">
        <v>39.03</v>
      </c>
      <c r="O9" s="24">
        <v>39.03</v>
      </c>
      <c r="P9" s="24">
        <v>39.03</v>
      </c>
      <c r="Q9" s="24"/>
    </row>
    <row r="10" ht="20" customHeight="1">
      <c r="A10" s="3" t="s">
        <v>237</v>
      </c>
      <c r="B10" s="2" t="s">
        <v>238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ht="25" customHeight="1">
      <c r="A11" s="3" t="s">
        <v>239</v>
      </c>
      <c r="B11" s="2"/>
      <c r="C11" s="4">
        <v>18.67</v>
      </c>
      <c r="D11" s="4">
        <v>18.67</v>
      </c>
      <c r="E11" s="4">
        <v>18.67</v>
      </c>
      <c r="F11" s="4"/>
      <c r="G11" s="4">
        <v>13.2</v>
      </c>
      <c r="H11" s="4">
        <v>12.8</v>
      </c>
      <c r="I11" s="4">
        <v>12.8</v>
      </c>
      <c r="J11" s="4"/>
      <c r="K11" s="4">
        <v>.4</v>
      </c>
      <c r="L11" s="4"/>
      <c r="M11" s="4"/>
      <c r="N11" s="4">
        <v>18.78</v>
      </c>
      <c r="O11" s="4">
        <v>18.78</v>
      </c>
      <c r="P11" s="4">
        <v>18.78</v>
      </c>
      <c r="Q11" s="4"/>
    </row>
    <row r="12" ht="25" customHeight="1">
      <c r="A12" s="3" t="s">
        <v>240</v>
      </c>
      <c r="B12" s="2"/>
      <c r="C12" s="4">
        <v>20.25</v>
      </c>
      <c r="D12" s="4">
        <v>20.25</v>
      </c>
      <c r="E12" s="4">
        <v>20.25</v>
      </c>
      <c r="F12" s="4"/>
      <c r="G12" s="4">
        <v>13.8</v>
      </c>
      <c r="H12" s="4">
        <v>13.3</v>
      </c>
      <c r="I12" s="4">
        <v>13.3</v>
      </c>
      <c r="J12" s="4"/>
      <c r="K12" s="4">
        <v>.5</v>
      </c>
      <c r="L12" s="4"/>
      <c r="M12" s="4"/>
      <c r="N12" s="4">
        <v>20.25</v>
      </c>
      <c r="O12" s="4">
        <v>20.25</v>
      </c>
      <c r="P12" s="4">
        <v>20.25</v>
      </c>
      <c r="Q12" s="4"/>
    </row>
    <row r="13" ht="20" customHeight="1">
      <c r="A13" s="25" t="s">
        <v>241</v>
      </c>
      <c r="B13" s="2" t="s">
        <v>93</v>
      </c>
      <c r="C13" s="24">
        <v>46.5</v>
      </c>
      <c r="D13" s="24">
        <v>46.5</v>
      </c>
      <c r="E13" s="24">
        <v>46.5</v>
      </c>
      <c r="F13" s="24"/>
      <c r="G13" s="24">
        <v>34</v>
      </c>
      <c r="H13" s="24">
        <v>33</v>
      </c>
      <c r="I13" s="24">
        <v>33</v>
      </c>
      <c r="J13" s="24"/>
      <c r="K13" s="24">
        <v>1</v>
      </c>
      <c r="L13" s="24"/>
      <c r="M13" s="24"/>
      <c r="N13" s="24">
        <v>46.5</v>
      </c>
      <c r="O13" s="24">
        <v>46.5</v>
      </c>
      <c r="P13" s="24">
        <v>46.5</v>
      </c>
      <c r="Q13" s="24"/>
    </row>
    <row r="14" ht="20" customHeight="1">
      <c r="A14" s="3" t="s">
        <v>237</v>
      </c>
      <c r="B14" s="2" t="s">
        <v>242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ht="25" customHeight="1">
      <c r="A15" s="3" t="s">
        <v>243</v>
      </c>
      <c r="B15" s="2"/>
      <c r="C15" s="4">
        <v>2</v>
      </c>
      <c r="D15" s="4">
        <v>2</v>
      </c>
      <c r="E15" s="4">
        <v>2</v>
      </c>
      <c r="F15" s="4"/>
      <c r="G15" s="4">
        <v>2</v>
      </c>
      <c r="H15" s="4">
        <v>2</v>
      </c>
      <c r="I15" s="4">
        <v>2</v>
      </c>
      <c r="J15" s="4"/>
      <c r="K15" s="4">
        <v>0</v>
      </c>
      <c r="L15" s="4"/>
      <c r="M15" s="4"/>
      <c r="N15" s="4">
        <v>2</v>
      </c>
      <c r="O15" s="4">
        <v>2</v>
      </c>
      <c r="P15" s="4">
        <v>2</v>
      </c>
      <c r="Q15" s="4"/>
    </row>
    <row r="16" ht="25" customHeight="1">
      <c r="A16" s="3" t="s">
        <v>244</v>
      </c>
      <c r="B16" s="2"/>
      <c r="C16" s="4">
        <v>44.5</v>
      </c>
      <c r="D16" s="4">
        <v>44.5</v>
      </c>
      <c r="E16" s="4">
        <v>44.5</v>
      </c>
      <c r="F16" s="4"/>
      <c r="G16" s="4">
        <v>32</v>
      </c>
      <c r="H16" s="4">
        <v>31</v>
      </c>
      <c r="I16" s="4">
        <v>31</v>
      </c>
      <c r="J16" s="4"/>
      <c r="K16" s="4">
        <v>1</v>
      </c>
      <c r="L16" s="4"/>
      <c r="M16" s="4"/>
      <c r="N16" s="4">
        <v>44.5</v>
      </c>
      <c r="O16" s="4">
        <v>44.5</v>
      </c>
      <c r="P16" s="4">
        <v>44.5</v>
      </c>
      <c r="Q16" s="4"/>
    </row>
    <row r="17" ht="20" customHeight="1">
      <c r="A17" s="25" t="s">
        <v>245</v>
      </c>
      <c r="B17" s="2" t="s">
        <v>156</v>
      </c>
      <c r="C17" s="24">
        <v>5</v>
      </c>
      <c r="D17" s="24">
        <v>5</v>
      </c>
      <c r="E17" s="24">
        <v>5</v>
      </c>
      <c r="F17" s="24"/>
      <c r="G17" s="24">
        <v>4.3</v>
      </c>
      <c r="H17" s="24">
        <v>4.3</v>
      </c>
      <c r="I17" s="24">
        <v>4.3</v>
      </c>
      <c r="J17" s="24"/>
      <c r="K17" s="24"/>
      <c r="L17" s="24"/>
      <c r="M17" s="24"/>
      <c r="N17" s="24">
        <v>5</v>
      </c>
      <c r="O17" s="24">
        <v>5</v>
      </c>
      <c r="P17" s="24">
        <v>5</v>
      </c>
      <c r="Q17" s="24">
        <v>0</v>
      </c>
    </row>
    <row r="18" ht="20" customHeight="1">
      <c r="A18" s="3" t="s">
        <v>237</v>
      </c>
      <c r="B18" s="2" t="s">
        <v>158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ht="25" customHeight="1">
      <c r="A19" s="3" t="s">
        <v>246</v>
      </c>
      <c r="B19" s="2"/>
      <c r="C19" s="4">
        <v>1</v>
      </c>
      <c r="D19" s="4">
        <v>1</v>
      </c>
      <c r="E19" s="4">
        <v>1</v>
      </c>
      <c r="F19" s="4"/>
      <c r="G19" s="4">
        <v>1</v>
      </c>
      <c r="H19" s="4">
        <v>1</v>
      </c>
      <c r="I19" s="4">
        <v>1</v>
      </c>
      <c r="J19" s="4"/>
      <c r="K19" s="4"/>
      <c r="L19" s="4"/>
      <c r="M19" s="4"/>
      <c r="N19" s="4">
        <v>1</v>
      </c>
      <c r="O19" s="4">
        <v>1</v>
      </c>
      <c r="P19" s="4">
        <v>1</v>
      </c>
      <c r="Q19" s="4"/>
    </row>
    <row r="20" ht="25" customHeight="1">
      <c r="A20" s="3" t="s">
        <v>247</v>
      </c>
      <c r="B20" s="2"/>
      <c r="C20" s="4">
        <v>3</v>
      </c>
      <c r="D20" s="4">
        <v>3</v>
      </c>
      <c r="E20" s="4">
        <v>3</v>
      </c>
      <c r="F20" s="4"/>
      <c r="G20" s="4">
        <v>2.3</v>
      </c>
      <c r="H20" s="4">
        <v>2.3</v>
      </c>
      <c r="I20" s="4">
        <v>2.3</v>
      </c>
      <c r="J20" s="4"/>
      <c r="K20" s="4"/>
      <c r="L20" s="4"/>
      <c r="M20" s="4"/>
      <c r="N20" s="4">
        <v>3</v>
      </c>
      <c r="O20" s="4">
        <v>3</v>
      </c>
      <c r="P20" s="4">
        <v>3</v>
      </c>
      <c r="Q20" s="4"/>
    </row>
    <row r="21" ht="25" customHeight="1">
      <c r="A21" s="3" t="s">
        <v>248</v>
      </c>
      <c r="B21" s="2"/>
      <c r="C21" s="4">
        <v>1</v>
      </c>
      <c r="D21" s="4">
        <v>1</v>
      </c>
      <c r="E21" s="4">
        <v>1</v>
      </c>
      <c r="F21" s="4"/>
      <c r="G21" s="4">
        <v>1</v>
      </c>
      <c r="H21" s="4">
        <v>1</v>
      </c>
      <c r="I21" s="4">
        <v>1</v>
      </c>
      <c r="J21" s="4"/>
      <c r="K21" s="4"/>
      <c r="L21" s="4"/>
      <c r="M21" s="4"/>
      <c r="N21" s="4">
        <v>1</v>
      </c>
      <c r="O21" s="4">
        <v>1</v>
      </c>
      <c r="P21" s="4">
        <v>1</v>
      </c>
      <c r="Q21" s="4">
        <v>0</v>
      </c>
    </row>
    <row r="22" ht="20" customHeight="1">
      <c r="A22" s="22" t="s">
        <v>98</v>
      </c>
      <c r="B22" s="26" t="s">
        <v>99</v>
      </c>
      <c r="C22" s="24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</c>
      <c r="D22" s="24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</c>
      <c r="E22" s="24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</c>
      <c r="F22" s="24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</c>
      <c r="G22" s="24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</c>
      <c r="H22" s="24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</c>
      <c r="I22" s="24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</c>
      <c r="J22" s="24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</c>
      <c r="K22" s="24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</c>
      <c r="L22" s="24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</c>
      <c r="M22" s="24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</c>
      <c r="N22" s="24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</c>
      <c r="O22" s="24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</c>
      <c r="P22" s="24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</c>
      <c r="Q22" s="24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</c>
    </row>
  </sheetData>
  <sheetProtection password="" sheet="1" objects="1" scenarios="1"/>
  <mergeCells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  <mergeCell ref="E5:E7"/>
    <mergeCell ref="F5:F7"/>
    <mergeCell ref="H5:I5"/>
    <mergeCell ref="J5:J7"/>
    <mergeCell ref="K5:K7"/>
    <mergeCell ref="L5:L7"/>
    <mergeCell ref="M5:M7"/>
    <mergeCell ref="N5:N7"/>
    <mergeCell ref="O5:O7"/>
    <mergeCell ref="P5:P7"/>
    <mergeCell ref="Q5:Q7"/>
    <mergeCell ref="D6:D7"/>
    <mergeCell ref="H6:H7"/>
    <mergeCell ref="I6:I7"/>
  </mergeCells>
  <phoneticPr fontId="0" type="noConversion"/>
  <pageMargins left="0.4" right="0.4" top="0.4" bottom="0.4" header="0.1" footer="0.1"/>
  <pageSetup paperSize="9" fitToHeight="0" orientation="landscape" verticalDpi="0" r:id="rId7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50" customHeight="1">
      <c r="A1" s="8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0" customHeight="1">
      <c r="A2" s="2" t="s">
        <v>250</v>
      </c>
      <c r="B2" s="2" t="s">
        <v>74</v>
      </c>
      <c r="C2" s="2" t="s">
        <v>251</v>
      </c>
      <c r="D2" s="2"/>
      <c r="E2" s="2"/>
      <c r="F2" s="2"/>
      <c r="G2" s="2"/>
      <c r="H2" s="2"/>
      <c r="I2" s="2" t="s">
        <v>252</v>
      </c>
      <c r="J2" s="2"/>
      <c r="K2" s="2" t="s">
        <v>253</v>
      </c>
      <c r="L2" s="2"/>
      <c r="M2" s="2"/>
      <c r="N2" s="2"/>
      <c r="O2" s="2"/>
      <c r="P2" s="2"/>
    </row>
    <row r="3" ht="30" customHeight="1">
      <c r="A3" s="2"/>
      <c r="B3" s="2"/>
      <c r="C3" s="2" t="s">
        <v>80</v>
      </c>
      <c r="D3" s="2" t="s">
        <v>186</v>
      </c>
      <c r="E3" s="2"/>
      <c r="F3" s="2"/>
      <c r="G3" s="2"/>
      <c r="H3" s="2"/>
      <c r="I3" s="2" t="s">
        <v>186</v>
      </c>
      <c r="J3" s="2"/>
      <c r="K3" s="2" t="s">
        <v>186</v>
      </c>
      <c r="L3" s="2"/>
      <c r="M3" s="2"/>
      <c r="N3" s="2"/>
      <c r="O3" s="2"/>
      <c r="P3" s="2"/>
    </row>
    <row r="4" ht="30" customHeight="1">
      <c r="A4" s="2"/>
      <c r="B4" s="2"/>
      <c r="C4" s="2"/>
      <c r="D4" s="2" t="s">
        <v>229</v>
      </c>
      <c r="E4" s="2"/>
      <c r="F4" s="2"/>
      <c r="G4" s="2" t="s">
        <v>254</v>
      </c>
      <c r="H4" s="2" t="s">
        <v>231</v>
      </c>
      <c r="I4" s="2" t="s">
        <v>255</v>
      </c>
      <c r="J4" s="2" t="s">
        <v>256</v>
      </c>
      <c r="K4" s="2" t="s">
        <v>229</v>
      </c>
      <c r="L4" s="2"/>
      <c r="M4" s="2"/>
      <c r="N4" s="2"/>
      <c r="O4" s="2"/>
      <c r="P4" s="2"/>
    </row>
    <row r="5" ht="30" customHeight="1">
      <c r="A5" s="2"/>
      <c r="B5" s="2"/>
      <c r="C5" s="2"/>
      <c r="D5" s="2" t="s">
        <v>80</v>
      </c>
      <c r="E5" s="2" t="s">
        <v>257</v>
      </c>
      <c r="F5" s="2"/>
      <c r="G5" s="2"/>
      <c r="H5" s="2"/>
      <c r="I5" s="2"/>
      <c r="J5" s="2"/>
      <c r="K5" s="2" t="s">
        <v>258</v>
      </c>
      <c r="L5" s="2" t="s">
        <v>259</v>
      </c>
      <c r="M5" s="2" t="s">
        <v>260</v>
      </c>
      <c r="N5" s="2"/>
      <c r="O5" s="2" t="s">
        <v>261</v>
      </c>
      <c r="P5" s="2" t="s">
        <v>262</v>
      </c>
    </row>
    <row r="6" ht="30" customHeight="1">
      <c r="A6" s="2"/>
      <c r="B6" s="2"/>
      <c r="C6" s="2"/>
      <c r="D6" s="2"/>
      <c r="E6" s="2" t="s">
        <v>263</v>
      </c>
      <c r="F6" s="2" t="s">
        <v>264</v>
      </c>
      <c r="G6" s="2"/>
      <c r="H6" s="2"/>
      <c r="I6" s="2"/>
      <c r="J6" s="2"/>
      <c r="K6" s="2"/>
      <c r="L6" s="2"/>
      <c r="M6" s="2" t="s">
        <v>186</v>
      </c>
      <c r="N6" s="2"/>
      <c r="O6" s="2"/>
      <c r="P6" s="2"/>
    </row>
    <row r="7" ht="4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265</v>
      </c>
      <c r="N7" s="2" t="s">
        <v>266</v>
      </c>
      <c r="O7" s="2"/>
      <c r="P7" s="2"/>
    </row>
    <row r="8" ht="20" customHeight="1">
      <c r="A8" s="2" t="s">
        <v>17</v>
      </c>
      <c r="B8" s="2" t="s">
        <v>19</v>
      </c>
      <c r="C8" s="2" t="s">
        <v>22</v>
      </c>
      <c r="D8" s="2" t="s">
        <v>24</v>
      </c>
      <c r="E8" s="2" t="s">
        <v>27</v>
      </c>
      <c r="F8" s="2" t="s">
        <v>30</v>
      </c>
      <c r="G8" s="2" t="s">
        <v>32</v>
      </c>
      <c r="H8" s="2" t="s">
        <v>35</v>
      </c>
      <c r="I8" s="2" t="s">
        <v>38</v>
      </c>
      <c r="J8" s="2" t="s">
        <v>41</v>
      </c>
      <c r="K8" s="2" t="s">
        <v>43</v>
      </c>
      <c r="L8" s="2" t="s">
        <v>45</v>
      </c>
      <c r="M8" s="2" t="s">
        <v>47</v>
      </c>
      <c r="N8" s="2" t="s">
        <v>50</v>
      </c>
      <c r="O8" s="2" t="s">
        <v>52</v>
      </c>
      <c r="P8" s="2" t="s">
        <v>54</v>
      </c>
    </row>
    <row r="9" ht="20" customHeight="1">
      <c r="A9" s="25" t="s">
        <v>267</v>
      </c>
      <c r="B9" s="2" t="s">
        <v>84</v>
      </c>
      <c r="C9" s="24">
        <f>D9+G9+H9</f>
      </c>
      <c r="D9" s="24">
        <v>15162851</v>
      </c>
      <c r="E9" s="24">
        <v>15162851</v>
      </c>
      <c r="F9" s="24">
        <v>0</v>
      </c>
      <c r="G9" s="24">
        <v>1316334</v>
      </c>
      <c r="H9" s="24">
        <v>250270</v>
      </c>
      <c r="I9" s="24">
        <v>0</v>
      </c>
      <c r="J9" s="24">
        <v>0</v>
      </c>
      <c r="K9" s="24">
        <v>14004997</v>
      </c>
      <c r="L9" s="24">
        <v>1157854</v>
      </c>
      <c r="M9" s="24">
        <v>0</v>
      </c>
      <c r="N9" s="24">
        <v>0</v>
      </c>
      <c r="O9" s="24">
        <v>0</v>
      </c>
      <c r="P9" s="24">
        <v>0</v>
      </c>
    </row>
    <row r="10" ht="20" customHeight="1">
      <c r="A10" s="3" t="s">
        <v>237</v>
      </c>
      <c r="B10" s="2" t="s">
        <v>238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22" customHeight="1">
      <c r="A11" s="3" t="s">
        <v>239</v>
      </c>
      <c r="B11" s="2"/>
      <c r="C11" s="4">
        <f>D11+G11+H11</f>
      </c>
      <c r="D11" s="4">
        <v>7254286</v>
      </c>
      <c r="E11" s="4">
        <v>7254286</v>
      </c>
      <c r="F11" s="4">
        <v>0</v>
      </c>
      <c r="G11" s="4">
        <v>857300</v>
      </c>
      <c r="H11" s="4">
        <v>118427</v>
      </c>
      <c r="I11" s="4">
        <v>0</v>
      </c>
      <c r="J11" s="4">
        <v>0</v>
      </c>
      <c r="K11" s="4">
        <v>6892286</v>
      </c>
      <c r="L11" s="4">
        <v>362000</v>
      </c>
      <c r="M11" s="4">
        <v>0</v>
      </c>
      <c r="N11" s="4">
        <v>0</v>
      </c>
      <c r="O11" s="4">
        <v>0</v>
      </c>
      <c r="P11" s="4">
        <v>0</v>
      </c>
    </row>
    <row r="12" ht="22" customHeight="1">
      <c r="A12" s="3" t="s">
        <v>240</v>
      </c>
      <c r="B12" s="2"/>
      <c r="C12" s="4">
        <f>D12+G12+H12</f>
      </c>
      <c r="D12" s="4">
        <v>7908565</v>
      </c>
      <c r="E12" s="4">
        <v>7908565</v>
      </c>
      <c r="F12" s="4">
        <v>0</v>
      </c>
      <c r="G12" s="4">
        <v>459034</v>
      </c>
      <c r="H12" s="4">
        <v>131843</v>
      </c>
      <c r="I12" s="4">
        <v>0</v>
      </c>
      <c r="J12" s="4">
        <v>0</v>
      </c>
      <c r="K12" s="4">
        <v>7112711</v>
      </c>
      <c r="L12" s="4">
        <v>795854</v>
      </c>
      <c r="M12" s="4">
        <v>0</v>
      </c>
      <c r="N12" s="4">
        <v>0</v>
      </c>
      <c r="O12" s="4">
        <v>0</v>
      </c>
      <c r="P12" s="4">
        <v>0</v>
      </c>
    </row>
    <row r="13" ht="20" customHeight="1">
      <c r="A13" s="25" t="s">
        <v>268</v>
      </c>
      <c r="B13" s="2" t="s">
        <v>93</v>
      </c>
      <c r="C13" s="24">
        <f>D13+G13+H13</f>
      </c>
      <c r="D13" s="24">
        <v>11216620</v>
      </c>
      <c r="E13" s="24">
        <v>11216620</v>
      </c>
      <c r="F13" s="24">
        <v>0</v>
      </c>
      <c r="G13" s="24">
        <v>1543270</v>
      </c>
      <c r="H13" s="24">
        <v>233190</v>
      </c>
      <c r="I13" s="24">
        <v>0</v>
      </c>
      <c r="J13" s="24">
        <v>0</v>
      </c>
      <c r="K13" s="24">
        <v>11216620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</row>
    <row r="14" ht="20" customHeight="1">
      <c r="A14" s="3" t="s">
        <v>237</v>
      </c>
      <c r="B14" s="2" t="s">
        <v>242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ht="22" customHeight="1">
      <c r="A15" s="3" t="s">
        <v>243</v>
      </c>
      <c r="B15" s="2"/>
      <c r="C15" s="4">
        <f>D15+G15+H15</f>
      </c>
      <c r="D15" s="4">
        <v>1031226</v>
      </c>
      <c r="E15" s="4">
        <v>1031226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1031226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ht="22" customHeight="1">
      <c r="A16" s="3" t="s">
        <v>244</v>
      </c>
      <c r="B16" s="2"/>
      <c r="C16" s="4">
        <f>D16+G16+H16</f>
      </c>
      <c r="D16" s="4">
        <v>10185394</v>
      </c>
      <c r="E16" s="4">
        <v>10185394</v>
      </c>
      <c r="F16" s="4">
        <v>0</v>
      </c>
      <c r="G16" s="4">
        <v>1543270</v>
      </c>
      <c r="H16" s="4">
        <v>233190</v>
      </c>
      <c r="I16" s="4">
        <v>0</v>
      </c>
      <c r="J16" s="4">
        <v>0</v>
      </c>
      <c r="K16" s="4">
        <v>10185394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ht="20" customHeight="1">
      <c r="A17" s="25" t="s">
        <v>269</v>
      </c>
      <c r="B17" s="2" t="s">
        <v>156</v>
      </c>
      <c r="C17" s="24">
        <f>D17+G17+H17</f>
      </c>
      <c r="D17" s="24">
        <v>3277732</v>
      </c>
      <c r="E17" s="24">
        <v>3277732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3277732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</row>
    <row r="18" ht="20" customHeight="1">
      <c r="A18" s="3" t="s">
        <v>237</v>
      </c>
      <c r="B18" s="2" t="s">
        <v>158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ht="22" customHeight="1">
      <c r="A19" s="3" t="s">
        <v>246</v>
      </c>
      <c r="B19" s="2"/>
      <c r="C19" s="4">
        <f>D19+G19+H19</f>
      </c>
      <c r="D19" s="4">
        <v>924720</v>
      </c>
      <c r="E19" s="4">
        <v>924720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924720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ht="22" customHeight="1">
      <c r="A20" s="3" t="s">
        <v>247</v>
      </c>
      <c r="B20" s="2"/>
      <c r="C20" s="4">
        <f>D20+G20+H20</f>
      </c>
      <c r="D20" s="4">
        <v>1614138</v>
      </c>
      <c r="E20" s="4">
        <v>1614138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1614138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ht="22" customHeight="1">
      <c r="A21" s="3" t="s">
        <v>248</v>
      </c>
      <c r="B21" s="2"/>
      <c r="C21" s="4">
        <f>D21+G21+H21</f>
      </c>
      <c r="D21" s="4">
        <v>738874</v>
      </c>
      <c r="E21" s="4">
        <v>738874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738874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ht="20" customHeight="1">
      <c r="A22" s="22" t="s">
        <v>98</v>
      </c>
      <c r="B22" s="26" t="s">
        <v>99</v>
      </c>
      <c r="C22" s="24">
        <f>VLOOKUP("1000",$B:$Z,2,0) + VLOOKUP("2000",$B:$Z,2,0) + VLOOKUP("3000",$B:$Z,2,0)</f>
      </c>
      <c r="D22" s="24">
        <f>VLOOKUP("1000",$B:$Z,3,0) + VLOOKUP("2000",$B:$Z,3,0) + VLOOKUP("3000",$B:$Z,3,0)</f>
      </c>
      <c r="E22" s="24">
        <f>VLOOKUP("1000",$B:$Z,4,0) + VLOOKUP("2000",$B:$Z,4,0) + VLOOKUP("3000",$B:$Z,4,0)</f>
      </c>
      <c r="F22" s="24">
        <f>VLOOKUP("1000",$B:$Z,5,0) + VLOOKUP("2000",$B:$Z,5,0) + VLOOKUP("3000",$B:$Z,5,0)</f>
      </c>
      <c r="G22" s="24">
        <f>VLOOKUP("1000",$B:$Z,6,0) + VLOOKUP("2000",$B:$Z,6,0) + VLOOKUP("3000",$B:$Z,6,0)</f>
      </c>
      <c r="H22" s="24">
        <f>VLOOKUP("1000",$B:$Z,7,0) + VLOOKUP("2000",$B:$Z,7,0) + VLOOKUP("3000",$B:$Z,7,0)</f>
      </c>
      <c r="I22" s="24">
        <f>VLOOKUP("1000",$B:$Z,8,0) + VLOOKUP("2000",$B:$Z,8,0) + VLOOKUP("3000",$B:$Z,8,0)</f>
      </c>
      <c r="J22" s="24">
        <f>VLOOKUP("1000",$B:$Z,9,0) + VLOOKUP("2000",$B:$Z,9,0) + VLOOKUP("3000",$B:$Z,9,0)</f>
      </c>
      <c r="K22" s="24">
        <f>VLOOKUP("1000",$B:$Z,10,0) + VLOOKUP("2000",$B:$Z,10,0) + VLOOKUP("3000",$B:$Z,10,0)</f>
      </c>
      <c r="L22" s="24">
        <f>VLOOKUP("1000",$B:$Z,11,0) + VLOOKUP("2000",$B:$Z,11,0) + VLOOKUP("3000",$B:$Z,11,0)</f>
      </c>
      <c r="M22" s="24">
        <f>VLOOKUP("1000",$B:$Z,12,0) + VLOOKUP("2000",$B:$Z,12,0) + VLOOKUP("3000",$B:$Z,12,0)</f>
      </c>
      <c r="N22" s="24">
        <f>VLOOKUP("1000",$B:$Z,13,0) + VLOOKUP("2000",$B:$Z,13,0) + VLOOKUP("3000",$B:$Z,13,0)</f>
      </c>
      <c r="O22" s="24">
        <f>VLOOKUP("1000",$B:$Z,14,0) + VLOOKUP("2000",$B:$Z,14,0) + VLOOKUP("3000",$B:$Z,14,0)</f>
      </c>
      <c r="P22" s="24">
        <f>VLOOKUP("1000",$B:$Z,15,0) + VLOOKUP("2000",$B:$Z,15,0) + VLOOKUP("3000",$B:$Z,15,0)</f>
      </c>
    </row>
  </sheetData>
  <sheetProtection password="" sheet="1" objects="1" scenarios="1"/>
  <mergeCells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fitToHeight="0" orientation="landscape" verticalDpi="0" r:id="rId8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2" t="s">
        <v>250</v>
      </c>
      <c r="B1" s="2" t="s">
        <v>74</v>
      </c>
      <c r="C1" s="2" t="s">
        <v>270</v>
      </c>
      <c r="D1" s="2"/>
      <c r="E1" s="2"/>
      <c r="F1" s="2"/>
      <c r="G1" s="2"/>
      <c r="H1" s="2"/>
      <c r="I1" s="2" t="s">
        <v>270</v>
      </c>
      <c r="J1" s="2"/>
      <c r="K1" s="2"/>
      <c r="L1" s="2"/>
      <c r="M1" s="2"/>
      <c r="N1" s="2"/>
    </row>
    <row r="2" ht="30" customHeight="1">
      <c r="A2" s="2"/>
      <c r="B2" s="2"/>
      <c r="C2" s="2" t="s">
        <v>186</v>
      </c>
      <c r="D2" s="2"/>
      <c r="E2" s="2"/>
      <c r="F2" s="2"/>
      <c r="G2" s="2"/>
      <c r="H2" s="2"/>
      <c r="I2" s="2" t="s">
        <v>186</v>
      </c>
      <c r="J2" s="2"/>
      <c r="K2" s="2"/>
      <c r="L2" s="2"/>
      <c r="M2" s="2"/>
      <c r="N2" s="2"/>
    </row>
    <row r="3" ht="30" customHeight="1">
      <c r="A3" s="2"/>
      <c r="B3" s="2"/>
      <c r="C3" s="2" t="s">
        <v>254</v>
      </c>
      <c r="D3" s="2"/>
      <c r="E3" s="2"/>
      <c r="F3" s="2"/>
      <c r="G3" s="2"/>
      <c r="H3" s="2"/>
      <c r="I3" s="2" t="s">
        <v>231</v>
      </c>
      <c r="J3" s="2"/>
      <c r="K3" s="2"/>
      <c r="L3" s="2"/>
      <c r="M3" s="2"/>
      <c r="N3" s="2"/>
    </row>
    <row r="4" ht="30" customHeight="1">
      <c r="A4" s="2"/>
      <c r="B4" s="2"/>
      <c r="C4" s="2" t="s">
        <v>258</v>
      </c>
      <c r="D4" s="2" t="s">
        <v>259</v>
      </c>
      <c r="E4" s="2" t="s">
        <v>260</v>
      </c>
      <c r="F4" s="2"/>
      <c r="G4" s="2" t="s">
        <v>261</v>
      </c>
      <c r="H4" s="2" t="s">
        <v>262</v>
      </c>
      <c r="I4" s="2" t="s">
        <v>258</v>
      </c>
      <c r="J4" s="2" t="s">
        <v>259</v>
      </c>
      <c r="K4" s="2" t="s">
        <v>260</v>
      </c>
      <c r="L4" s="2"/>
      <c r="M4" s="2" t="s">
        <v>261</v>
      </c>
      <c r="N4" s="2" t="s">
        <v>262</v>
      </c>
    </row>
    <row r="5" ht="30" customHeight="1">
      <c r="A5" s="2"/>
      <c r="B5" s="2"/>
      <c r="C5" s="2"/>
      <c r="D5" s="2"/>
      <c r="E5" s="2" t="s">
        <v>186</v>
      </c>
      <c r="F5" s="2"/>
      <c r="G5" s="2"/>
      <c r="H5" s="2"/>
      <c r="I5" s="2"/>
      <c r="J5" s="2"/>
      <c r="K5" s="2" t="s">
        <v>186</v>
      </c>
      <c r="L5" s="2"/>
      <c r="M5" s="2"/>
      <c r="N5" s="2"/>
    </row>
    <row r="6" ht="30" customHeight="1">
      <c r="A6" s="2"/>
      <c r="B6" s="2"/>
      <c r="C6" s="2"/>
      <c r="D6" s="2"/>
      <c r="E6" s="2" t="s">
        <v>265</v>
      </c>
      <c r="F6" s="2" t="s">
        <v>266</v>
      </c>
      <c r="G6" s="2"/>
      <c r="H6" s="2"/>
      <c r="I6" s="2"/>
      <c r="J6" s="2"/>
      <c r="K6" s="2" t="s">
        <v>265</v>
      </c>
      <c r="L6" s="2" t="s">
        <v>266</v>
      </c>
      <c r="M6" s="2"/>
      <c r="N6" s="2"/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</row>
    <row r="8" ht="20" customHeight="1">
      <c r="A8" s="25" t="s">
        <v>267</v>
      </c>
      <c r="B8" s="2" t="s">
        <v>84</v>
      </c>
      <c r="C8" s="24">
        <v>1316334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250270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</row>
    <row r="9" ht="20" customHeight="1">
      <c r="A9" s="3" t="s">
        <v>237</v>
      </c>
      <c r="B9" s="2" t="s">
        <v>238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20" customHeight="1">
      <c r="A10" s="3" t="s">
        <v>239</v>
      </c>
      <c r="B10" s="2"/>
      <c r="C10" s="4">
        <v>857300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118427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ht="20" customHeight="1">
      <c r="A11" s="3" t="s">
        <v>240</v>
      </c>
      <c r="B11" s="2"/>
      <c r="C11" s="4">
        <v>459034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131843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ht="20" customHeight="1">
      <c r="A12" s="25" t="s">
        <v>268</v>
      </c>
      <c r="B12" s="2" t="s">
        <v>93</v>
      </c>
      <c r="C12" s="24">
        <v>1543270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233190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ht="20" customHeight="1">
      <c r="A13" s="3" t="s">
        <v>237</v>
      </c>
      <c r="B13" s="2" t="s">
        <v>242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ht="20" customHeight="1">
      <c r="A14" s="3" t="s">
        <v>243</v>
      </c>
      <c r="B14" s="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ht="20" customHeight="1">
      <c r="A15" s="3" t="s">
        <v>244</v>
      </c>
      <c r="B15" s="2"/>
      <c r="C15" s="4">
        <v>1543270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233190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ht="20" customHeight="1">
      <c r="A16" s="25" t="s">
        <v>269</v>
      </c>
      <c r="B16" s="2" t="s">
        <v>156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</row>
    <row r="17" ht="20" customHeight="1">
      <c r="A17" s="3" t="s">
        <v>237</v>
      </c>
      <c r="B17" s="2" t="s">
        <v>158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ht="20" customHeight="1">
      <c r="A18" s="3" t="s">
        <v>246</v>
      </c>
      <c r="B18" s="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ht="20" customHeight="1">
      <c r="A19" s="3" t="s">
        <v>247</v>
      </c>
      <c r="B19" s="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ht="20" customHeight="1">
      <c r="A20" s="3" t="s">
        <v>248</v>
      </c>
      <c r="B20" s="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ht="20" customHeight="1">
      <c r="A21" s="22" t="s">
        <v>98</v>
      </c>
      <c r="B21" s="26" t="s">
        <v>99</v>
      </c>
      <c r="C21" s="24">
        <f>VLOOKUP("1000",$B:$Z,2,0) + VLOOKUP("2000",$B:$Z,2,0) + VLOOKUP("3000",$B:$Z,2,0)</f>
      </c>
      <c r="D21" s="24">
        <f>VLOOKUP("1000",$B:$Z,3,0) + VLOOKUP("2000",$B:$Z,3,0) + VLOOKUP("3000",$B:$Z,3,0)</f>
      </c>
      <c r="E21" s="24">
        <f>VLOOKUP("1000",$B:$Z,4,0) + VLOOKUP("2000",$B:$Z,4,0) + VLOOKUP("3000",$B:$Z,4,0)</f>
      </c>
      <c r="F21" s="24">
        <f>VLOOKUP("1000",$B:$Z,5,0) + VLOOKUP("2000",$B:$Z,5,0) + VLOOKUP("3000",$B:$Z,5,0)</f>
      </c>
      <c r="G21" s="24">
        <f>VLOOKUP("1000",$B:$Z,6,0) + VLOOKUP("2000",$B:$Z,6,0) + VLOOKUP("3000",$B:$Z,6,0)</f>
      </c>
      <c r="H21" s="24">
        <f>VLOOKUP("1000",$B:$Z,7,0) + VLOOKUP("2000",$B:$Z,7,0) + VLOOKUP("3000",$B:$Z,7,0)</f>
      </c>
      <c r="I21" s="24">
        <f>VLOOKUP("1000",$B:$Z,8,0) + VLOOKUP("2000",$B:$Z,8,0) + VLOOKUP("3000",$B:$Z,8,0)</f>
      </c>
      <c r="J21" s="24">
        <f>VLOOKUP("1000",$B:$Z,9,0) + VLOOKUP("2000",$B:$Z,9,0) + VLOOKUP("3000",$B:$Z,9,0)</f>
      </c>
      <c r="K21" s="24">
        <f>VLOOKUP("1000",$B:$Z,10,0) + VLOOKUP("2000",$B:$Z,10,0) + VLOOKUP("3000",$B:$Z,10,0)</f>
      </c>
      <c r="L21" s="24">
        <f>VLOOKUP("1000",$B:$Z,11,0) + VLOOKUP("2000",$B:$Z,11,0) + VLOOKUP("3000",$B:$Z,11,0)</f>
      </c>
      <c r="M21" s="24">
        <f>VLOOKUP("1000",$B:$Z,12,0) + VLOOKUP("2000",$B:$Z,12,0) + VLOOKUP("3000",$B:$Z,12,0)</f>
      </c>
      <c r="N21" s="24">
        <f>VLOOKUP("1000",$B:$Z,13,0) + VLOOKUP("2000",$B:$Z,13,0) + VLOOKUP("3000",$B:$Z,13,0)</f>
      </c>
    </row>
  </sheetData>
  <sheetProtection password="" sheet="1" objects="1" scenarios="1"/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9"/>
</worksheet>
</file>